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南山產物─HR\+招募+\@招募任用\面談\"/>
    </mc:Choice>
  </mc:AlternateContent>
  <workbookProtection workbookPassword="D11C" lockStructure="1"/>
  <bookViews>
    <workbookView xWindow="0" yWindow="0" windowWidth="5790" windowHeight="6405"/>
  </bookViews>
  <sheets>
    <sheet name="試題" sheetId="2" r:id="rId1"/>
    <sheet name="結果" sheetId="1" state="hidden" r:id="rId2"/>
  </sheets>
  <definedNames>
    <definedName name="_xlnm._FilterDatabase" localSheetId="0" hidden="1">試題!$E$4:$F$93</definedName>
    <definedName name="_xlnm.Print_Area" localSheetId="1">結果!$B$1:$K$46</definedName>
  </definedNames>
  <calcPr calcId="162913"/>
</workbook>
</file>

<file path=xl/calcChain.xml><?xml version="1.0" encoding="utf-8"?>
<calcChain xmlns="http://schemas.openxmlformats.org/spreadsheetml/2006/main">
  <c r="C1" i="1" l="1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F3" i="1" s="1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K17" i="1" s="1"/>
  <c r="E95" i="2"/>
  <c r="B50" i="1"/>
  <c r="I17" i="1" l="1"/>
  <c r="J17" i="1"/>
  <c r="H3" i="1"/>
  <c r="P50" i="1"/>
  <c r="M50" i="1"/>
  <c r="C50" i="1"/>
  <c r="I50" i="1"/>
  <c r="H50" i="1"/>
  <c r="T50" i="1"/>
  <c r="C17" i="1"/>
  <c r="Q50" i="1"/>
  <c r="J50" i="1"/>
  <c r="O50" i="1"/>
  <c r="D17" i="1"/>
  <c r="G17" i="1"/>
  <c r="S50" i="1"/>
  <c r="F17" i="1"/>
  <c r="H17" i="1"/>
  <c r="E17" i="1"/>
  <c r="D50" i="1"/>
  <c r="R50" i="1"/>
  <c r="B17" i="1"/>
  <c r="K50" i="1"/>
  <c r="G3" i="1"/>
  <c r="F50" i="1"/>
  <c r="K3" i="1"/>
  <c r="C3" i="1"/>
  <c r="A50" i="1"/>
  <c r="E50" i="1"/>
  <c r="B3" i="1"/>
  <c r="G50" i="1"/>
  <c r="N50" i="1"/>
  <c r="E3" i="1"/>
  <c r="L50" i="1"/>
  <c r="J3" i="1"/>
  <c r="I3" i="1"/>
  <c r="D3" i="1"/>
  <c r="L17" i="1" l="1"/>
  <c r="L3" i="1"/>
</calcChain>
</file>

<file path=xl/sharedStrings.xml><?xml version="1.0" encoding="utf-8"?>
<sst xmlns="http://schemas.openxmlformats.org/spreadsheetml/2006/main" count="227" uniqueCount="208">
  <si>
    <t>a意志力</t>
    <phoneticPr fontId="1" type="noConversion"/>
  </si>
  <si>
    <t>b成就需求</t>
    <phoneticPr fontId="1" type="noConversion"/>
  </si>
  <si>
    <t>c統御需求</t>
    <phoneticPr fontId="1" type="noConversion"/>
  </si>
  <si>
    <t>d表現慾</t>
    <phoneticPr fontId="1" type="noConversion"/>
  </si>
  <si>
    <t>e合群性</t>
    <phoneticPr fontId="1" type="noConversion"/>
  </si>
  <si>
    <t>f親和需求</t>
    <phoneticPr fontId="1" type="noConversion"/>
  </si>
  <si>
    <t>g喜新性</t>
    <phoneticPr fontId="1" type="noConversion"/>
  </si>
  <si>
    <t>h批判性</t>
    <phoneticPr fontId="1" type="noConversion"/>
  </si>
  <si>
    <t>i崇拜性</t>
    <phoneticPr fontId="1" type="noConversion"/>
  </si>
  <si>
    <t>A投注性</t>
    <phoneticPr fontId="1" type="noConversion"/>
  </si>
  <si>
    <t>B領導性</t>
    <phoneticPr fontId="1" type="noConversion"/>
  </si>
  <si>
    <t>C冒險性</t>
    <phoneticPr fontId="1" type="noConversion"/>
  </si>
  <si>
    <t>D迅速性</t>
    <phoneticPr fontId="1" type="noConversion"/>
  </si>
  <si>
    <t>E活動性</t>
    <phoneticPr fontId="1" type="noConversion"/>
  </si>
  <si>
    <t>F社交性</t>
    <phoneticPr fontId="1" type="noConversion"/>
  </si>
  <si>
    <t>G思考性</t>
    <phoneticPr fontId="1" type="noConversion"/>
  </si>
  <si>
    <t>H細緻性</t>
    <phoneticPr fontId="1" type="noConversion"/>
  </si>
  <si>
    <t>I條理性</t>
    <phoneticPr fontId="1" type="noConversion"/>
  </si>
  <si>
    <t>J穩定性</t>
    <phoneticPr fontId="1" type="noConversion"/>
  </si>
  <si>
    <t>I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</si>
  <si>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</si>
  <si>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</si>
  <si>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</si>
  <si>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</si>
  <si>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</si>
  <si>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</si>
  <si>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d</t>
    <phoneticPr fontId="1" type="noConversion"/>
  </si>
  <si>
    <t>F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</si>
  <si>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</si>
  <si>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</si>
  <si>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</si>
  <si>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</si>
  <si>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g</t>
    <phoneticPr fontId="1" type="noConversion"/>
  </si>
  <si>
    <t>J</t>
    <phoneticPr fontId="1" type="noConversion"/>
  </si>
  <si>
    <t>h</t>
    <phoneticPr fontId="1" type="noConversion"/>
  </si>
  <si>
    <t>j</t>
    <phoneticPr fontId="1" type="noConversion"/>
  </si>
  <si>
    <t>a</t>
    <phoneticPr fontId="1" type="noConversion"/>
  </si>
  <si>
    <t xml:space="preserve">Total </t>
    <phoneticPr fontId="1" type="noConversion"/>
  </si>
  <si>
    <t xml:space="preserve">Total </t>
    <phoneticPr fontId="1" type="noConversion"/>
  </si>
  <si>
    <t>b</t>
    <phoneticPr fontId="1" type="noConversion"/>
  </si>
  <si>
    <t>i</t>
    <phoneticPr fontId="1" type="noConversion"/>
  </si>
  <si>
    <t>j服從性</t>
    <phoneticPr fontId="1" type="noConversion"/>
  </si>
  <si>
    <t>我很努力工作</t>
  </si>
  <si>
    <t>我不情緒化</t>
  </si>
  <si>
    <t>我是一個好的領導者</t>
  </si>
  <si>
    <t>我會把我的工作處理的很有條理</t>
  </si>
  <si>
    <t>我常冒險</t>
  </si>
  <si>
    <t>處理事務時，我對每個細節都很注意</t>
  </si>
  <si>
    <t>我常吃得很快</t>
  </si>
  <si>
    <t>我喜歡閱讀</t>
  </si>
  <si>
    <t>我不喜歡與人相處</t>
  </si>
  <si>
    <t>我容易疲倦</t>
  </si>
  <si>
    <t>我盡力而為</t>
  </si>
  <si>
    <t>我很有條理，東西都擺在適當的位置</t>
  </si>
  <si>
    <t>我會想辦法叫人做我要他們做的事</t>
  </si>
  <si>
    <t>我不容易生氣</t>
  </si>
  <si>
    <t>我想得很多</t>
  </si>
  <si>
    <t>我做事又快又穩</t>
  </si>
  <si>
    <t>我喜歡做細節的工作</t>
  </si>
  <si>
    <t>我有充沛的精力玩樂或運動</t>
  </si>
  <si>
    <t>我的東西放的乾乾淨淨整整齊齊</t>
  </si>
  <si>
    <t>我盡量多交朋友</t>
  </si>
  <si>
    <t>我找得到我收起的東西</t>
  </si>
  <si>
    <t>投入工作時，我常忽略了其他的事情</t>
  </si>
  <si>
    <t>我是個好的領導者</t>
  </si>
  <si>
    <t>我常覺得疲倦</t>
  </si>
  <si>
    <t>我做決定做得很慢</t>
  </si>
  <si>
    <t>我做事很快</t>
  </si>
  <si>
    <t>我很少覺得生氣或悲傷</t>
  </si>
  <si>
    <t>我交很多朋友</t>
  </si>
  <si>
    <t>我花很多時間思考</t>
  </si>
  <si>
    <t>我喜歡把工作組織起來</t>
  </si>
  <si>
    <t>我總是盡力而為</t>
  </si>
  <si>
    <t>我很容易也很快就可以做決定</t>
  </si>
  <si>
    <t>我做事匆匆忙忙的</t>
  </si>
  <si>
    <t>我很有規律的做運動</t>
  </si>
  <si>
    <t>我是當領導者那一類型的人</t>
  </si>
  <si>
    <t>我很容易交朋友</t>
  </si>
  <si>
    <t>我會很早開始計劃</t>
  </si>
  <si>
    <t>我常常都很愉快</t>
  </si>
  <si>
    <t>我可以很快很容易就做出決定</t>
  </si>
  <si>
    <t>我很友善</t>
  </si>
  <si>
    <t>我說話時大家都在聽</t>
  </si>
  <si>
    <t>我不容易疲倦</t>
  </si>
  <si>
    <t>我做決定做的很快</t>
  </si>
  <si>
    <t>我說話說得很快</t>
  </si>
  <si>
    <t>我努力工作</t>
  </si>
  <si>
    <t>我想的很多而且常做計劃</t>
  </si>
  <si>
    <t>我精力充沛</t>
  </si>
  <si>
    <t>我花太多時間思考</t>
  </si>
  <si>
    <t>我對人很誠懇</t>
  </si>
  <si>
    <t>我喜歡需要準確性的工作</t>
  </si>
  <si>
    <t>我把東西放在適當位置</t>
  </si>
  <si>
    <t>我總是很愉快</t>
  </si>
  <si>
    <t>團體總是做到我要求的事</t>
  </si>
  <si>
    <t>我經常很匆忙</t>
  </si>
  <si>
    <t>我總是想做到我要求的事</t>
  </si>
  <si>
    <t>人家說我從來不會累</t>
  </si>
  <si>
    <t>我很容易生氣</t>
  </si>
  <si>
    <t>我喜歡做理論工作</t>
  </si>
  <si>
    <t>別人認為我做事很快</t>
  </si>
  <si>
    <t>別人認為我的東西都弄得乾淨整齊</t>
  </si>
  <si>
    <t>我不會交朋友</t>
  </si>
  <si>
    <t>我做決定做的很慢</t>
  </si>
  <si>
    <t>我喜歡玩、運動</t>
  </si>
  <si>
    <t>我很愉快</t>
  </si>
  <si>
    <t>我會使別人努力工作</t>
  </si>
  <si>
    <t>我願意承擔風險</t>
  </si>
  <si>
    <t>我喜歡每個步驟都做得很仔細</t>
  </si>
  <si>
    <t>我很容易結交朋友</t>
  </si>
  <si>
    <t>我想得很多且常做計劃</t>
  </si>
  <si>
    <t>第二部分</t>
    <phoneticPr fontId="1" type="noConversion"/>
  </si>
  <si>
    <t>我跟人家處得很好</t>
  </si>
  <si>
    <t>我脾氣好</t>
  </si>
  <si>
    <t>我領導團體</t>
  </si>
  <si>
    <t>我對細節有興趣</t>
  </si>
  <si>
    <t>我很努力做事</t>
  </si>
  <si>
    <t>我做事往往很快</t>
  </si>
  <si>
    <t>我喜歡做必須四處跑的工作</t>
  </si>
  <si>
    <t>我喜歡做需要細心的工作</t>
  </si>
  <si>
    <t>大家認為我是個好的領導者</t>
  </si>
  <si>
    <t>我花長時間仔細思考</t>
  </si>
  <si>
    <t>我喜歡人家告訴我做什麼</t>
  </si>
  <si>
    <t>我起頭的事必須把它做完</t>
  </si>
  <si>
    <t>我喜歡取悅我仰慕的人</t>
  </si>
  <si>
    <t>我要做個成功的人</t>
  </si>
  <si>
    <t>我喜歡受到公平待遇</t>
  </si>
  <si>
    <t>我喜歡告訴別人怎麼做</t>
  </si>
  <si>
    <t>我喜歡做新鮮不同的事</t>
  </si>
  <si>
    <t>我喜歡談論我如何把事情做成功</t>
  </si>
  <si>
    <t>我喜歡結交知己的朋友</t>
  </si>
  <si>
    <t>我喜歡跟一整個群體做朋友</t>
  </si>
  <si>
    <t>我喜歡追隨我仰慕的人</t>
  </si>
  <si>
    <t>我做事總是有頭有尾</t>
  </si>
  <si>
    <t>我喜歡很明確的指示</t>
  </si>
  <si>
    <t>我喜歡努力工作</t>
  </si>
  <si>
    <t>我喜歡新衣服</t>
  </si>
  <si>
    <t>我喜歡為別人負責</t>
  </si>
  <si>
    <t>我喜歡爭辯</t>
  </si>
  <si>
    <t>我喜歡人家注意我</t>
  </si>
  <si>
    <t>我喜歡取悅我的主管</t>
  </si>
  <si>
    <t>我對成為團體中的一份子感到興趣</t>
  </si>
  <si>
    <t>我喜歡我所欣賞的人給我建議</t>
  </si>
  <si>
    <t>我盡量親近他人</t>
  </si>
  <si>
    <t>我喜歡做事做的比別人好</t>
  </si>
  <si>
    <t>我喜歡專注於一件事，直到做完為止</t>
  </si>
  <si>
    <t>我喜歡跟團體合作無間</t>
  </si>
  <si>
    <t>我喜歡幫人做決定</t>
  </si>
  <si>
    <t>我讓別人強烈影響我</t>
  </si>
  <si>
    <t>我喜歡得到很多注意</t>
  </si>
  <si>
    <t>必要時我會很快改變主意</t>
  </si>
  <si>
    <t>我試著交很知己的朋友</t>
  </si>
  <si>
    <t>我要我的老闆喜歡我</t>
  </si>
  <si>
    <t>別人有了錯時我喜歡告訴他</t>
  </si>
  <si>
    <t>我喜歡告訴團體該做什麼</t>
  </si>
  <si>
    <t>一件事情沒有完成前，我不會停止</t>
  </si>
  <si>
    <t>我喜歡加入團體</t>
  </si>
  <si>
    <t>我喜歡被團體所注目</t>
  </si>
  <si>
    <t>我努力成為最好的</t>
  </si>
  <si>
    <t>我喜歡人家告訴我，怎麼做一件工作</t>
  </si>
  <si>
    <t>我很容易覺得煩</t>
  </si>
  <si>
    <t>做一項工作時，我喜歡有很詳細的指示</t>
  </si>
  <si>
    <t>別人使我不悅時，我喜歡讓他知道</t>
  </si>
  <si>
    <t>我喜歡管理別人</t>
  </si>
  <si>
    <t>我喜歡別人對我很親密、很友善</t>
  </si>
  <si>
    <t>我總試著有頭有尾</t>
  </si>
  <si>
    <t>我喜歡被人家邀請</t>
  </si>
  <si>
    <t>喜歡事情做的比別人好</t>
  </si>
  <si>
    <t>我喜歡做有趣的事</t>
  </si>
  <si>
    <t>我喜歡告訴別人要做什麼</t>
  </si>
  <si>
    <t>我喜歡接觸新鮮的人與事</t>
  </si>
  <si>
    <t>我總想要有頭有尾</t>
  </si>
  <si>
    <t>我喜歡嘗試新鮮的事物</t>
  </si>
  <si>
    <t>我比較喜歡與人一起工作，而不喜歡一個人獨立做</t>
  </si>
  <si>
    <t>事情出了錯時，我有時會怪別人</t>
  </si>
  <si>
    <t>如果有人不喜歡我，我會很煩</t>
  </si>
  <si>
    <t>我喜歡照別人的指示做事</t>
  </si>
  <si>
    <t>我希望自己很風趣</t>
  </si>
  <si>
    <t>我要成為很成功的人</t>
  </si>
  <si>
    <t>我要成為群體的一份子</t>
  </si>
  <si>
    <t>我同一時候不做兩件事</t>
  </si>
  <si>
    <t>我希望別人來為團體做決定</t>
  </si>
  <si>
    <t>我喜歡為團體做決定</t>
  </si>
  <si>
    <t>我真正受到傷害時，我會反擊</t>
  </si>
  <si>
    <t>我喜歡受人注意</t>
  </si>
  <si>
    <t>我喜歡結交親密知己的朋友</t>
  </si>
  <si>
    <t>喜歡給人忠告</t>
  </si>
  <si>
    <t>做一項工作時，我喜歡有詳細的指示</t>
  </si>
  <si>
    <t>我喜歡跟人在一起</t>
  </si>
  <si>
    <t>我喜歡告訴人怎麼做事</t>
  </si>
  <si>
    <t>我做事情總是盡力而為</t>
  </si>
  <si>
    <t>我以我的好名聲為榮</t>
  </si>
  <si>
    <t>一件事情還沒解決時，我不會拋開</t>
  </si>
  <si>
    <t>有人不喜歡我時，我會很擔憂</t>
  </si>
  <si>
    <t>我喜歡嘗試新鮮不同的事</t>
  </si>
  <si>
    <t>我喜歡照規則行事</t>
  </si>
  <si>
    <t>我喜歡別人很瞭解我</t>
  </si>
  <si>
    <t>我往往喜歡為我所信仰的事物而奮戰</t>
  </si>
  <si>
    <t>我往往喜歡努力工作</t>
  </si>
  <si>
    <t>我喜歡同時做很多事</t>
  </si>
  <si>
    <t>我有理時我會據理力爭</t>
  </si>
  <si>
    <t>我喜歡屬於一個團體</t>
  </si>
  <si>
    <t>我喜歡實驗嘗試新鮮事物</t>
  </si>
  <si>
    <t>我喜歡把一件困難的事做得很好</t>
  </si>
  <si>
    <t>第一部份</t>
    <phoneticPr fontId="1" type="noConversion"/>
  </si>
  <si>
    <t>姓名：</t>
    <phoneticPr fontId="1" type="noConversion"/>
  </si>
  <si>
    <t>敬請直覺點選，每題２選１；共90題</t>
    <phoneticPr fontId="1" type="noConversion"/>
  </si>
  <si>
    <t>姓
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</si>
</sst>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0"/>
      <name val="標楷體"/>
      <family val="4"/>
      <charset val="136"/>
    </font>
    <font>
      <b/>
      <sz val="10"/>
      <name val="Times New Roman"/>
      <family val="1"/>
    </font>
    <font>
      <sz val="10"/>
      <name val="新細明體"/>
      <family val="1"/>
      <charset val="136"/>
    </font>
    <font>
      <sz val="12"/>
      <name val="細明體"/>
      <family val="3"/>
      <charset val="136"/>
    </font>
    <font>
      <sz val="16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sz val="9"/>
      <color rgb="FF000000"/>
      <name val="Times New Roman"/>
      <family val="1"/>
    </font>
    <font>
      <b/>
      <sz val="1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3" borderId="7" xfId="0" applyFont="1" applyFill="1" applyBorder="1"/>
    <xf numFmtId="0" fontId="9" fillId="3" borderId="8" xfId="0" applyFont="1" applyFill="1" applyBorder="1"/>
    <xf numFmtId="0" fontId="7" fillId="3" borderId="8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9" fillId="3" borderId="6" xfId="0" applyFont="1" applyFill="1" applyBorder="1" applyAlignment="1">
      <alignment horizontal="left"/>
    </xf>
    <xf numFmtId="0" fontId="7" fillId="3" borderId="0" xfId="0" applyFont="1" applyFill="1" applyBorder="1"/>
    <xf numFmtId="0" fontId="0" fillId="0" borderId="3" xfId="0" applyBorder="1" applyAlignment="1"/>
    <xf numFmtId="0" fontId="10" fillId="0" borderId="0" xfId="0" applyFont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3" borderId="0" xfId="0" applyFont="1" applyFill="1" applyBorder="1"/>
    <xf numFmtId="0" fontId="0" fillId="0" borderId="0" xfId="0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13" fillId="0" borderId="3" xfId="0" applyFont="1" applyBorder="1" applyAlignment="1"/>
    <xf numFmtId="0" fontId="8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/>
      <protection locked="0"/>
    </xf>
    <xf numFmtId="0" fontId="0" fillId="5" borderId="0" xfId="0" applyFill="1" applyAlignment="1">
      <alignment horizontal="left"/>
    </xf>
    <xf numFmtId="0" fontId="15" fillId="4" borderId="0" xfId="0" applyFont="1" applyFill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29213486047174E-2"/>
          <c:y val="0.13382899628252787"/>
          <c:w val="0.92479555347913045"/>
          <c:h val="0.54275092936802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結果!$B$2:$K$2</c:f>
              <c:strCache>
                <c:ptCount val="10"/>
                <c:pt idx="0">
                  <c:v>A投注性</c:v>
                </c:pt>
                <c:pt idx="1">
                  <c:v>B領導性</c:v>
                </c:pt>
                <c:pt idx="2">
                  <c:v>C冒險性</c:v>
                </c:pt>
                <c:pt idx="3">
                  <c:v>D迅速性</c:v>
                </c:pt>
                <c:pt idx="4">
                  <c:v>E活動性</c:v>
                </c:pt>
                <c:pt idx="5">
                  <c:v>F社交性</c:v>
                </c:pt>
                <c:pt idx="6">
                  <c:v>G思考性</c:v>
                </c:pt>
                <c:pt idx="7">
                  <c:v>H細緻性</c:v>
                </c:pt>
                <c:pt idx="8">
                  <c:v>I條理性</c:v>
                </c:pt>
                <c:pt idx="9">
                  <c:v>J穩定性</c:v>
                </c:pt>
              </c:strCache>
            </c:strRef>
          </c:cat>
          <c:val>
            <c:numRef>
              <c:f>結果!$B$3:$K$3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C-43F4-9F68-38BD3348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8640"/>
        <c:axId val="2930944"/>
      </c:lineChart>
      <c:catAx>
        <c:axId val="292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93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30944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29286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53765242850664E-2"/>
          <c:y val="7.3943661971830998E-2"/>
          <c:w val="0.92832082242504832"/>
          <c:h val="0.6021126760563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結果!$B$16:$K$16</c:f>
              <c:strCache>
                <c:ptCount val="10"/>
                <c:pt idx="0">
                  <c:v>a意志力</c:v>
                </c:pt>
                <c:pt idx="1">
                  <c:v>b成就需求</c:v>
                </c:pt>
                <c:pt idx="2">
                  <c:v>c統御需求</c:v>
                </c:pt>
                <c:pt idx="3">
                  <c:v>d表現慾</c:v>
                </c:pt>
                <c:pt idx="4">
                  <c:v>e合群性</c:v>
                </c:pt>
                <c:pt idx="5">
                  <c:v>f親和需求</c:v>
                </c:pt>
                <c:pt idx="6">
                  <c:v>g喜新性</c:v>
                </c:pt>
                <c:pt idx="7">
                  <c:v>h批判性</c:v>
                </c:pt>
                <c:pt idx="8">
                  <c:v>i崇拜性</c:v>
                </c:pt>
                <c:pt idx="9">
                  <c:v>j服從性</c:v>
                </c:pt>
              </c:strCache>
            </c:strRef>
          </c:cat>
          <c:val>
            <c:numRef>
              <c:f>結果!$B$17:$K$17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8-4D20-A1A1-34CDAAA1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56000"/>
        <c:axId val="81116544"/>
      </c:lineChart>
      <c:catAx>
        <c:axId val="5105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8111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16544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5105600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05422134023731"/>
          <c:y val="0.17241388986950537"/>
          <c:w val="0.5478941296890496"/>
          <c:h val="0.65747163336904713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結果!$A$49:$T$49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B</c:v>
                </c:pt>
                <c:pt idx="3">
                  <c:v>c</c:v>
                </c:pt>
                <c:pt idx="4">
                  <c:v>C</c:v>
                </c:pt>
                <c:pt idx="5">
                  <c:v>D</c:v>
                </c:pt>
                <c:pt idx="6">
                  <c:v>E</c:v>
                </c:pt>
                <c:pt idx="7">
                  <c:v>d</c:v>
                </c:pt>
                <c:pt idx="8">
                  <c:v>F</c:v>
                </c:pt>
                <c:pt idx="9">
                  <c:v>e</c:v>
                </c:pt>
                <c:pt idx="10">
                  <c:v>f</c:v>
                </c:pt>
                <c:pt idx="11">
                  <c:v>G</c:v>
                </c:pt>
                <c:pt idx="12">
                  <c:v>H</c:v>
                </c:pt>
                <c:pt idx="13">
                  <c:v>I</c:v>
                </c:pt>
                <c:pt idx="14">
                  <c:v>g</c:v>
                </c:pt>
                <c:pt idx="15">
                  <c:v>J</c:v>
                </c:pt>
                <c:pt idx="16">
                  <c:v>h</c:v>
                </c:pt>
                <c:pt idx="17">
                  <c:v>i</c:v>
                </c:pt>
                <c:pt idx="18">
                  <c:v>j</c:v>
                </c:pt>
                <c:pt idx="19">
                  <c:v>a</c:v>
                </c:pt>
              </c:strCache>
            </c:strRef>
          </c:cat>
          <c:val>
            <c:numRef>
              <c:f>結果!$A$50:$T$50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5-4E9F-B0CF-593E7201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65280"/>
        <c:axId val="88240128"/>
      </c:radarChart>
      <c:catAx>
        <c:axId val="87265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88240128"/>
        <c:crosses val="autoZero"/>
        <c:auto val="0"/>
        <c:lblAlgn val="ctr"/>
        <c:lblOffset val="100"/>
        <c:noMultiLvlLbl val="0"/>
      </c:catAx>
      <c:valAx>
        <c:axId val="88240128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726528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fmlaLink="$F$70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fmlaLink="$F$72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fmlaLink="$F$74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F$10" lockText="1" noThreeD="1"/>
</file>

<file path=xl/ctrlProps/ctrlProp110.xml><?xml version="1.0" encoding="utf-8"?>
<formControlPr xmlns="http://schemas.microsoft.com/office/spreadsheetml/2009/9/main" objectType="Radio" firstButton="1" fmlaLink="$F$76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firstButton="1" fmlaLink="$F$78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Radio" firstButton="1" fmlaLink="$F$80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fmlaLink="$F$8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F$84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fmlaLink="$F$86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firstButton="1" fmlaLink="$F$88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firstButton="1" fmlaLink="$F$90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fmlaLink="$F$92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Radio" firstButton="1" fmlaLink="$F$95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F$12" lockText="1" noThreeD="1"/>
</file>

<file path=xl/ctrlProps/ctrlProp140.xml><?xml version="1.0" encoding="utf-8"?>
<formControlPr xmlns="http://schemas.microsoft.com/office/spreadsheetml/2009/9/main" objectType="Radio" firstButton="1" fmlaLink="$F$97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fmlaLink="$F$99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F$10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fmlaLink="$F$10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F$105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Radio" firstButton="1" fmlaLink="$F$107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fmlaLink="$F$109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Radio" firstButton="1" fmlaLink="$F$11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fmlaLink="$F$113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firstButton="1" fmlaLink="$F$115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F$14" lockText="1" noThreeD="1"/>
</file>

<file path=xl/ctrlProps/ctrlProp170.xml><?xml version="1.0" encoding="utf-8"?>
<formControlPr xmlns="http://schemas.microsoft.com/office/spreadsheetml/2009/9/main" objectType="Radio" firstButton="1" fmlaLink="$F$117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fmlaLink="$F$119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Radio" firstButton="1" fmlaLink="$F$121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Radio" firstButton="1" fmlaLink="$F$123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Radio" firstButton="1" fmlaLink="$F$125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Radio" firstButton="1" fmlaLink="$F$127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Radio" firstButton="1" fmlaLink="$F$129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Radio" firstButton="1" fmlaLink="$F$131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F$133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Radio" firstButton="1" fmlaLink="$F$135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F$4" lockText="1" noThreeD="1"/>
</file>

<file path=xl/ctrlProps/ctrlProp20.xml><?xml version="1.0" encoding="utf-8"?>
<formControlPr xmlns="http://schemas.microsoft.com/office/spreadsheetml/2009/9/main" objectType="Radio" firstButton="1" fmlaLink="$F$16" lockText="1" noThreeD="1"/>
</file>

<file path=xl/ctrlProps/ctrlProp200.xml><?xml version="1.0" encoding="utf-8"?>
<formControlPr xmlns="http://schemas.microsoft.com/office/spreadsheetml/2009/9/main" objectType="Radio" firstButton="1" fmlaLink="$F$137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Radio" firstButton="1" fmlaLink="$F$139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Radio" firstButton="1" fmlaLink="$F$141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Radio" firstButton="1" fmlaLink="$F$143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firstButton="1" fmlaLink="$F$145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Radio" firstButton="1" fmlaLink="$F$147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Radio" firstButton="1" fmlaLink="$F$149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Radio" firstButton="1" fmlaLink="$F$151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Radio" firstButton="1" fmlaLink="$F$153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Radio" firstButton="1" fmlaLink="$F$155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fmlaLink="$F$18" lockText="1" noThreeD="1"/>
</file>

<file path=xl/ctrlProps/ctrlProp230.xml><?xml version="1.0" encoding="utf-8"?>
<formControlPr xmlns="http://schemas.microsoft.com/office/spreadsheetml/2009/9/main" objectType="Radio" firstButton="1" fmlaLink="$F$157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Radio" firstButton="1" fmlaLink="$F$159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Radio" firstButton="1" fmlaLink="$F$161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Radio" firstButton="1" fmlaLink="$F$163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Radio" firstButton="1" fmlaLink="$F$165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Radio" firstButton="1" fmlaLink="$F$167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Radio" firstButton="1" fmlaLink="$F$169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Radio" firstButton="1" fmlaLink="$F$171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Radio" firstButton="1" fmlaLink="$F$173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Radio" firstButton="1" fmlaLink="$F$175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fmlaLink="$F$20" lockText="1" noThreeD="1"/>
</file>

<file path=xl/ctrlProps/ctrlProp260.xml><?xml version="1.0" encoding="utf-8"?>
<formControlPr xmlns="http://schemas.microsoft.com/office/spreadsheetml/2009/9/main" objectType="Radio" firstButton="1" fmlaLink="$F$177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Radio" firstButton="1" fmlaLink="$F$179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Radio" firstButton="1" fmlaLink="$F$181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Radio" firstButton="1" fmlaLink="$F$183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fmlaLink="$F$2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F$24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fmlaLink="$F$26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F$28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fmlaLink="$F$30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$F$32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fmlaLink="$F$34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F$6" lockText="1" noThreeD="1"/>
</file>

<file path=xl/ctrlProps/ctrlProp50.xml><?xml version="1.0" encoding="utf-8"?>
<formControlPr xmlns="http://schemas.microsoft.com/office/spreadsheetml/2009/9/main" objectType="Radio" firstButton="1" fmlaLink="$F$36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firstButton="1" fmlaLink="$F$38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firstButton="1" fmlaLink="$F$40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firstButton="1" fmlaLink="$F$4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firstButton="1" fmlaLink="$F$44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$F$46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fmlaLink="$F$48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fmlaLink="$F$50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firstButton="1" fmlaLink="$F$52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fmlaLink="$F$54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F$8" lockText="1" noThreeD="1"/>
</file>

<file path=xl/ctrlProps/ctrlProp80.xml><?xml version="1.0" encoding="utf-8"?>
<formControlPr xmlns="http://schemas.microsoft.com/office/spreadsheetml/2009/9/main" objectType="Radio" firstButton="1" fmlaLink="$F$56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firstButton="1" fmlaLink="$F$58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firstButton="1" fmlaLink="$F$60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fmlaLink="$F$62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fmlaLink="$F$64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$F$66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firstButton="1" fmlaLink="$F$68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3081" name="Group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</xdr:row>
          <xdr:rowOff>47625</xdr:rowOff>
        </xdr:from>
        <xdr:to>
          <xdr:col>3</xdr:col>
          <xdr:colOff>552450</xdr:colOff>
          <xdr:row>3</xdr:row>
          <xdr:rowOff>247650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</xdr:row>
          <xdr:rowOff>38100</xdr:rowOff>
        </xdr:from>
        <xdr:to>
          <xdr:col>3</xdr:col>
          <xdr:colOff>552450</xdr:colOff>
          <xdr:row>4</xdr:row>
          <xdr:rowOff>247650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266700</xdr:rowOff>
        </xdr:from>
        <xdr:to>
          <xdr:col>4</xdr:col>
          <xdr:colOff>0</xdr:colOff>
          <xdr:row>6</xdr:row>
          <xdr:rowOff>266700</xdr:rowOff>
        </xdr:to>
        <xdr:sp macro="" textlink="">
          <xdr:nvSpPr>
            <xdr:cNvPr id="3089" name="Group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</xdr:row>
          <xdr:rowOff>38100</xdr:rowOff>
        </xdr:from>
        <xdr:to>
          <xdr:col>3</xdr:col>
          <xdr:colOff>552450</xdr:colOff>
          <xdr:row>5</xdr:row>
          <xdr:rowOff>247650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</xdr:row>
          <xdr:rowOff>28575</xdr:rowOff>
        </xdr:from>
        <xdr:to>
          <xdr:col>3</xdr:col>
          <xdr:colOff>552450</xdr:colOff>
          <xdr:row>6</xdr:row>
          <xdr:rowOff>238125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266700</xdr:rowOff>
        </xdr:from>
        <xdr:to>
          <xdr:col>4</xdr:col>
          <xdr:colOff>0</xdr:colOff>
          <xdr:row>8</xdr:row>
          <xdr:rowOff>266700</xdr:rowOff>
        </xdr:to>
        <xdr:sp macro="" textlink="">
          <xdr:nvSpPr>
            <xdr:cNvPr id="3094" name="Group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</xdr:row>
          <xdr:rowOff>38100</xdr:rowOff>
        </xdr:from>
        <xdr:to>
          <xdr:col>3</xdr:col>
          <xdr:colOff>552450</xdr:colOff>
          <xdr:row>7</xdr:row>
          <xdr:rowOff>247650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</xdr:row>
          <xdr:rowOff>28575</xdr:rowOff>
        </xdr:from>
        <xdr:to>
          <xdr:col>3</xdr:col>
          <xdr:colOff>552450</xdr:colOff>
          <xdr:row>8</xdr:row>
          <xdr:rowOff>238125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3098" name="Group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</xdr:row>
          <xdr:rowOff>47625</xdr:rowOff>
        </xdr:from>
        <xdr:to>
          <xdr:col>3</xdr:col>
          <xdr:colOff>552450</xdr:colOff>
          <xdr:row>9</xdr:row>
          <xdr:rowOff>247650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</xdr:row>
          <xdr:rowOff>38100</xdr:rowOff>
        </xdr:from>
        <xdr:to>
          <xdr:col>3</xdr:col>
          <xdr:colOff>552450</xdr:colOff>
          <xdr:row>10</xdr:row>
          <xdr:rowOff>247650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102" name="Group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</xdr:row>
          <xdr:rowOff>47625</xdr:rowOff>
        </xdr:from>
        <xdr:to>
          <xdr:col>3</xdr:col>
          <xdr:colOff>552450</xdr:colOff>
          <xdr:row>11</xdr:row>
          <xdr:rowOff>247650</xdr:rowOff>
        </xdr:to>
        <xdr:sp macro="" textlink="">
          <xdr:nvSpPr>
            <xdr:cNvPr id="3103" name="Option Button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</xdr:row>
          <xdr:rowOff>38100</xdr:rowOff>
        </xdr:from>
        <xdr:to>
          <xdr:col>3</xdr:col>
          <xdr:colOff>552450</xdr:colOff>
          <xdr:row>12</xdr:row>
          <xdr:rowOff>247650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266700</xdr:rowOff>
        </xdr:from>
        <xdr:to>
          <xdr:col>4</xdr:col>
          <xdr:colOff>0</xdr:colOff>
          <xdr:row>14</xdr:row>
          <xdr:rowOff>266700</xdr:rowOff>
        </xdr:to>
        <xdr:sp macro="" textlink="">
          <xdr:nvSpPr>
            <xdr:cNvPr id="3106" name="Group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</xdr:row>
          <xdr:rowOff>38100</xdr:rowOff>
        </xdr:from>
        <xdr:to>
          <xdr:col>3</xdr:col>
          <xdr:colOff>552450</xdr:colOff>
          <xdr:row>13</xdr:row>
          <xdr:rowOff>247650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</xdr:row>
          <xdr:rowOff>28575</xdr:rowOff>
        </xdr:from>
        <xdr:to>
          <xdr:col>3</xdr:col>
          <xdr:colOff>552450</xdr:colOff>
          <xdr:row>14</xdr:row>
          <xdr:rowOff>238125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</xdr:row>
          <xdr:rowOff>47625</xdr:rowOff>
        </xdr:from>
        <xdr:to>
          <xdr:col>3</xdr:col>
          <xdr:colOff>552450</xdr:colOff>
          <xdr:row>15</xdr:row>
          <xdr:rowOff>247650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</xdr:row>
          <xdr:rowOff>38100</xdr:rowOff>
        </xdr:from>
        <xdr:to>
          <xdr:col>3</xdr:col>
          <xdr:colOff>552450</xdr:colOff>
          <xdr:row>16</xdr:row>
          <xdr:rowOff>247650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3114" name="Group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</xdr:row>
          <xdr:rowOff>47625</xdr:rowOff>
        </xdr:from>
        <xdr:to>
          <xdr:col>3</xdr:col>
          <xdr:colOff>552450</xdr:colOff>
          <xdr:row>17</xdr:row>
          <xdr:rowOff>247650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18</xdr:row>
          <xdr:rowOff>38100</xdr:rowOff>
        </xdr:from>
        <xdr:to>
          <xdr:col>3</xdr:col>
          <xdr:colOff>552450</xdr:colOff>
          <xdr:row>18</xdr:row>
          <xdr:rowOff>247650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19</xdr:row>
          <xdr:rowOff>47625</xdr:rowOff>
        </xdr:from>
        <xdr:to>
          <xdr:col>3</xdr:col>
          <xdr:colOff>552450</xdr:colOff>
          <xdr:row>19</xdr:row>
          <xdr:rowOff>247650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20</xdr:row>
          <xdr:rowOff>38100</xdr:rowOff>
        </xdr:from>
        <xdr:to>
          <xdr:col>3</xdr:col>
          <xdr:colOff>552450</xdr:colOff>
          <xdr:row>20</xdr:row>
          <xdr:rowOff>247650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4</xdr:col>
          <xdr:colOff>0</xdr:colOff>
          <xdr:row>23</xdr:row>
          <xdr:rowOff>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21</xdr:row>
          <xdr:rowOff>47625</xdr:rowOff>
        </xdr:from>
        <xdr:to>
          <xdr:col>3</xdr:col>
          <xdr:colOff>552450</xdr:colOff>
          <xdr:row>21</xdr:row>
          <xdr:rowOff>247650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22</xdr:row>
          <xdr:rowOff>38100</xdr:rowOff>
        </xdr:from>
        <xdr:to>
          <xdr:col>3</xdr:col>
          <xdr:colOff>552450</xdr:colOff>
          <xdr:row>22</xdr:row>
          <xdr:rowOff>247650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23</xdr:row>
          <xdr:rowOff>47625</xdr:rowOff>
        </xdr:from>
        <xdr:to>
          <xdr:col>3</xdr:col>
          <xdr:colOff>552450</xdr:colOff>
          <xdr:row>23</xdr:row>
          <xdr:rowOff>247650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24</xdr:row>
          <xdr:rowOff>38100</xdr:rowOff>
        </xdr:from>
        <xdr:to>
          <xdr:col>3</xdr:col>
          <xdr:colOff>552450</xdr:colOff>
          <xdr:row>24</xdr:row>
          <xdr:rowOff>247650</xdr:rowOff>
        </xdr:to>
        <xdr:sp macro="" textlink="">
          <xdr:nvSpPr>
            <xdr:cNvPr id="3153" name="Option Butto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266700</xdr:rowOff>
        </xdr:from>
        <xdr:to>
          <xdr:col>4</xdr:col>
          <xdr:colOff>0</xdr:colOff>
          <xdr:row>26</xdr:row>
          <xdr:rowOff>266700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25</xdr:row>
          <xdr:rowOff>38100</xdr:rowOff>
        </xdr:from>
        <xdr:to>
          <xdr:col>3</xdr:col>
          <xdr:colOff>552450</xdr:colOff>
          <xdr:row>25</xdr:row>
          <xdr:rowOff>247650</xdr:rowOff>
        </xdr:to>
        <xdr:sp macro="" textlink="">
          <xdr:nvSpPr>
            <xdr:cNvPr id="3156" name="Option Button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26</xdr:row>
          <xdr:rowOff>28575</xdr:rowOff>
        </xdr:from>
        <xdr:to>
          <xdr:col>3</xdr:col>
          <xdr:colOff>552450</xdr:colOff>
          <xdr:row>26</xdr:row>
          <xdr:rowOff>238125</xdr:rowOff>
        </xdr:to>
        <xdr:sp macro="" textlink="">
          <xdr:nvSpPr>
            <xdr:cNvPr id="3157" name="Option Button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266700</xdr:rowOff>
        </xdr:from>
        <xdr:to>
          <xdr:col>4</xdr:col>
          <xdr:colOff>0</xdr:colOff>
          <xdr:row>28</xdr:row>
          <xdr:rowOff>266700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27</xdr:row>
          <xdr:rowOff>38100</xdr:rowOff>
        </xdr:from>
        <xdr:to>
          <xdr:col>3</xdr:col>
          <xdr:colOff>552450</xdr:colOff>
          <xdr:row>27</xdr:row>
          <xdr:rowOff>247650</xdr:rowOff>
        </xdr:to>
        <xdr:sp macro="" textlink="">
          <xdr:nvSpPr>
            <xdr:cNvPr id="3160" name="Option Button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28</xdr:row>
          <xdr:rowOff>28575</xdr:rowOff>
        </xdr:from>
        <xdr:to>
          <xdr:col>3</xdr:col>
          <xdr:colOff>552450</xdr:colOff>
          <xdr:row>28</xdr:row>
          <xdr:rowOff>238125</xdr:rowOff>
        </xdr:to>
        <xdr:sp macro="" textlink="">
          <xdr:nvSpPr>
            <xdr:cNvPr id="3161" name="Option Button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29</xdr:row>
          <xdr:rowOff>47625</xdr:rowOff>
        </xdr:from>
        <xdr:to>
          <xdr:col>3</xdr:col>
          <xdr:colOff>552450</xdr:colOff>
          <xdr:row>29</xdr:row>
          <xdr:rowOff>247650</xdr:rowOff>
        </xdr:to>
        <xdr:sp macro="" textlink="">
          <xdr:nvSpPr>
            <xdr:cNvPr id="3164" name="Option Button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30</xdr:row>
          <xdr:rowOff>38100</xdr:rowOff>
        </xdr:from>
        <xdr:to>
          <xdr:col>3</xdr:col>
          <xdr:colOff>552450</xdr:colOff>
          <xdr:row>30</xdr:row>
          <xdr:rowOff>247650</xdr:rowOff>
        </xdr:to>
        <xdr:sp macro="" textlink="">
          <xdr:nvSpPr>
            <xdr:cNvPr id="3165" name="Option Button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33</xdr:row>
          <xdr:rowOff>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31</xdr:row>
          <xdr:rowOff>47625</xdr:rowOff>
        </xdr:from>
        <xdr:to>
          <xdr:col>3</xdr:col>
          <xdr:colOff>552450</xdr:colOff>
          <xdr:row>31</xdr:row>
          <xdr:rowOff>247650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32</xdr:row>
          <xdr:rowOff>38100</xdr:rowOff>
        </xdr:from>
        <xdr:to>
          <xdr:col>3</xdr:col>
          <xdr:colOff>552450</xdr:colOff>
          <xdr:row>32</xdr:row>
          <xdr:rowOff>247650</xdr:rowOff>
        </xdr:to>
        <xdr:sp macro="" textlink="">
          <xdr:nvSpPr>
            <xdr:cNvPr id="3169" name="Option Button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266700</xdr:rowOff>
        </xdr:from>
        <xdr:to>
          <xdr:col>4</xdr:col>
          <xdr:colOff>0</xdr:colOff>
          <xdr:row>34</xdr:row>
          <xdr:rowOff>266700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33</xdr:row>
          <xdr:rowOff>38100</xdr:rowOff>
        </xdr:from>
        <xdr:to>
          <xdr:col>3</xdr:col>
          <xdr:colOff>552450</xdr:colOff>
          <xdr:row>33</xdr:row>
          <xdr:rowOff>247650</xdr:rowOff>
        </xdr:to>
        <xdr:sp macro="" textlink="">
          <xdr:nvSpPr>
            <xdr:cNvPr id="3172" name="Option Button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34</xdr:row>
          <xdr:rowOff>28575</xdr:rowOff>
        </xdr:from>
        <xdr:to>
          <xdr:col>3</xdr:col>
          <xdr:colOff>552450</xdr:colOff>
          <xdr:row>34</xdr:row>
          <xdr:rowOff>238125</xdr:rowOff>
        </xdr:to>
        <xdr:sp macro="" textlink="">
          <xdr:nvSpPr>
            <xdr:cNvPr id="3173" name="Option Button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35</xdr:row>
          <xdr:rowOff>47625</xdr:rowOff>
        </xdr:from>
        <xdr:to>
          <xdr:col>3</xdr:col>
          <xdr:colOff>552450</xdr:colOff>
          <xdr:row>35</xdr:row>
          <xdr:rowOff>247650</xdr:rowOff>
        </xdr:to>
        <xdr:sp macro="" textlink="">
          <xdr:nvSpPr>
            <xdr:cNvPr id="3176" name="Option Button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36</xdr:row>
          <xdr:rowOff>38100</xdr:rowOff>
        </xdr:from>
        <xdr:to>
          <xdr:col>3</xdr:col>
          <xdr:colOff>552450</xdr:colOff>
          <xdr:row>36</xdr:row>
          <xdr:rowOff>247650</xdr:rowOff>
        </xdr:to>
        <xdr:sp macro="" textlink="">
          <xdr:nvSpPr>
            <xdr:cNvPr id="3177" name="Option Button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37</xdr:row>
          <xdr:rowOff>47625</xdr:rowOff>
        </xdr:from>
        <xdr:to>
          <xdr:col>3</xdr:col>
          <xdr:colOff>552450</xdr:colOff>
          <xdr:row>37</xdr:row>
          <xdr:rowOff>247650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38</xdr:row>
          <xdr:rowOff>38100</xdr:rowOff>
        </xdr:from>
        <xdr:to>
          <xdr:col>3</xdr:col>
          <xdr:colOff>552450</xdr:colOff>
          <xdr:row>38</xdr:row>
          <xdr:rowOff>247650</xdr:rowOff>
        </xdr:to>
        <xdr:sp macro="" textlink="">
          <xdr:nvSpPr>
            <xdr:cNvPr id="3181" name="Option Button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39</xdr:row>
          <xdr:rowOff>47625</xdr:rowOff>
        </xdr:from>
        <xdr:to>
          <xdr:col>3</xdr:col>
          <xdr:colOff>552450</xdr:colOff>
          <xdr:row>39</xdr:row>
          <xdr:rowOff>247650</xdr:rowOff>
        </xdr:to>
        <xdr:sp macro="" textlink="">
          <xdr:nvSpPr>
            <xdr:cNvPr id="3184" name="Option Button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40</xdr:row>
          <xdr:rowOff>38100</xdr:rowOff>
        </xdr:from>
        <xdr:to>
          <xdr:col>3</xdr:col>
          <xdr:colOff>552450</xdr:colOff>
          <xdr:row>40</xdr:row>
          <xdr:rowOff>247650</xdr:rowOff>
        </xdr:to>
        <xdr:sp macro="" textlink="">
          <xdr:nvSpPr>
            <xdr:cNvPr id="3185" name="Option Button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41</xdr:row>
          <xdr:rowOff>47625</xdr:rowOff>
        </xdr:from>
        <xdr:to>
          <xdr:col>3</xdr:col>
          <xdr:colOff>552450</xdr:colOff>
          <xdr:row>41</xdr:row>
          <xdr:rowOff>247650</xdr:rowOff>
        </xdr:to>
        <xdr:sp macro="" textlink="">
          <xdr:nvSpPr>
            <xdr:cNvPr id="3188" name="Option Button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42</xdr:row>
          <xdr:rowOff>38100</xdr:rowOff>
        </xdr:from>
        <xdr:to>
          <xdr:col>3</xdr:col>
          <xdr:colOff>552450</xdr:colOff>
          <xdr:row>42</xdr:row>
          <xdr:rowOff>247650</xdr:rowOff>
        </xdr:to>
        <xdr:sp macro="" textlink="">
          <xdr:nvSpPr>
            <xdr:cNvPr id="3189" name="Option Button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4</xdr:col>
          <xdr:colOff>0</xdr:colOff>
          <xdr:row>45</xdr:row>
          <xdr:rowOff>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43</xdr:row>
          <xdr:rowOff>47625</xdr:rowOff>
        </xdr:from>
        <xdr:to>
          <xdr:col>3</xdr:col>
          <xdr:colOff>552450</xdr:colOff>
          <xdr:row>43</xdr:row>
          <xdr:rowOff>247650</xdr:rowOff>
        </xdr:to>
        <xdr:sp macro="" textlink="">
          <xdr:nvSpPr>
            <xdr:cNvPr id="3234" name="Option Button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44</xdr:row>
          <xdr:rowOff>38100</xdr:rowOff>
        </xdr:from>
        <xdr:to>
          <xdr:col>3</xdr:col>
          <xdr:colOff>552450</xdr:colOff>
          <xdr:row>44</xdr:row>
          <xdr:rowOff>247650</xdr:rowOff>
        </xdr:to>
        <xdr:sp macro="" textlink="">
          <xdr:nvSpPr>
            <xdr:cNvPr id="3235" name="Option Button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266700</xdr:rowOff>
        </xdr:from>
        <xdr:to>
          <xdr:col>4</xdr:col>
          <xdr:colOff>0</xdr:colOff>
          <xdr:row>46</xdr:row>
          <xdr:rowOff>266700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45</xdr:row>
          <xdr:rowOff>38100</xdr:rowOff>
        </xdr:from>
        <xdr:to>
          <xdr:col>3</xdr:col>
          <xdr:colOff>552450</xdr:colOff>
          <xdr:row>45</xdr:row>
          <xdr:rowOff>247650</xdr:rowOff>
        </xdr:to>
        <xdr:sp macro="" textlink="">
          <xdr:nvSpPr>
            <xdr:cNvPr id="3238" name="Option Button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46</xdr:row>
          <xdr:rowOff>28575</xdr:rowOff>
        </xdr:from>
        <xdr:to>
          <xdr:col>3</xdr:col>
          <xdr:colOff>552450</xdr:colOff>
          <xdr:row>46</xdr:row>
          <xdr:rowOff>238125</xdr:rowOff>
        </xdr:to>
        <xdr:sp macro="" textlink="">
          <xdr:nvSpPr>
            <xdr:cNvPr id="3239" name="Option Button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266700</xdr:rowOff>
        </xdr:from>
        <xdr:to>
          <xdr:col>4</xdr:col>
          <xdr:colOff>0</xdr:colOff>
          <xdr:row>48</xdr:row>
          <xdr:rowOff>266700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47</xdr:row>
          <xdr:rowOff>38100</xdr:rowOff>
        </xdr:from>
        <xdr:to>
          <xdr:col>3</xdr:col>
          <xdr:colOff>552450</xdr:colOff>
          <xdr:row>47</xdr:row>
          <xdr:rowOff>247650</xdr:rowOff>
        </xdr:to>
        <xdr:sp macro="" textlink="">
          <xdr:nvSpPr>
            <xdr:cNvPr id="3242" name="Option Button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48</xdr:row>
          <xdr:rowOff>28575</xdr:rowOff>
        </xdr:from>
        <xdr:to>
          <xdr:col>3</xdr:col>
          <xdr:colOff>552450</xdr:colOff>
          <xdr:row>48</xdr:row>
          <xdr:rowOff>238125</xdr:rowOff>
        </xdr:to>
        <xdr:sp macro="" textlink="">
          <xdr:nvSpPr>
            <xdr:cNvPr id="3243" name="Option Button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51</xdr:row>
          <xdr:rowOff>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49</xdr:row>
          <xdr:rowOff>47625</xdr:rowOff>
        </xdr:from>
        <xdr:to>
          <xdr:col>3</xdr:col>
          <xdr:colOff>552450</xdr:colOff>
          <xdr:row>49</xdr:row>
          <xdr:rowOff>247650</xdr:rowOff>
        </xdr:to>
        <xdr:sp macro="" textlink="">
          <xdr:nvSpPr>
            <xdr:cNvPr id="3246" name="Option Button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50</xdr:row>
          <xdr:rowOff>38100</xdr:rowOff>
        </xdr:from>
        <xdr:to>
          <xdr:col>3</xdr:col>
          <xdr:colOff>552450</xdr:colOff>
          <xdr:row>50</xdr:row>
          <xdr:rowOff>247650</xdr:rowOff>
        </xdr:to>
        <xdr:sp macro="" textlink="">
          <xdr:nvSpPr>
            <xdr:cNvPr id="3247" name="Option Button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0</xdr:rowOff>
        </xdr:from>
        <xdr:to>
          <xdr:col>4</xdr:col>
          <xdr:colOff>0</xdr:colOff>
          <xdr:row>53</xdr:row>
          <xdr:rowOff>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51</xdr:row>
          <xdr:rowOff>47625</xdr:rowOff>
        </xdr:from>
        <xdr:to>
          <xdr:col>3</xdr:col>
          <xdr:colOff>552450</xdr:colOff>
          <xdr:row>51</xdr:row>
          <xdr:rowOff>247650</xdr:rowOff>
        </xdr:to>
        <xdr:sp macro="" textlink="">
          <xdr:nvSpPr>
            <xdr:cNvPr id="3250" name="Option Button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52</xdr:row>
          <xdr:rowOff>38100</xdr:rowOff>
        </xdr:from>
        <xdr:to>
          <xdr:col>3</xdr:col>
          <xdr:colOff>552450</xdr:colOff>
          <xdr:row>52</xdr:row>
          <xdr:rowOff>247650</xdr:rowOff>
        </xdr:to>
        <xdr:sp macro="" textlink="">
          <xdr:nvSpPr>
            <xdr:cNvPr id="3251" name="Option Button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266700</xdr:rowOff>
        </xdr:from>
        <xdr:to>
          <xdr:col>4</xdr:col>
          <xdr:colOff>0</xdr:colOff>
          <xdr:row>54</xdr:row>
          <xdr:rowOff>266700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53</xdr:row>
          <xdr:rowOff>38100</xdr:rowOff>
        </xdr:from>
        <xdr:to>
          <xdr:col>3</xdr:col>
          <xdr:colOff>552450</xdr:colOff>
          <xdr:row>53</xdr:row>
          <xdr:rowOff>247650</xdr:rowOff>
        </xdr:to>
        <xdr:sp macro="" textlink="">
          <xdr:nvSpPr>
            <xdr:cNvPr id="3254" name="Option Button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54</xdr:row>
          <xdr:rowOff>28575</xdr:rowOff>
        </xdr:from>
        <xdr:to>
          <xdr:col>3</xdr:col>
          <xdr:colOff>552450</xdr:colOff>
          <xdr:row>54</xdr:row>
          <xdr:rowOff>238125</xdr:rowOff>
        </xdr:to>
        <xdr:sp macro="" textlink="">
          <xdr:nvSpPr>
            <xdr:cNvPr id="3255" name="Option Button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0</xdr:rowOff>
        </xdr:from>
        <xdr:to>
          <xdr:col>4</xdr:col>
          <xdr:colOff>0</xdr:colOff>
          <xdr:row>57</xdr:row>
          <xdr:rowOff>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55</xdr:row>
          <xdr:rowOff>47625</xdr:rowOff>
        </xdr:from>
        <xdr:to>
          <xdr:col>3</xdr:col>
          <xdr:colOff>552450</xdr:colOff>
          <xdr:row>55</xdr:row>
          <xdr:rowOff>247650</xdr:rowOff>
        </xdr:to>
        <xdr:sp macro="" textlink="">
          <xdr:nvSpPr>
            <xdr:cNvPr id="3258" name="Option Button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56</xdr:row>
          <xdr:rowOff>38100</xdr:rowOff>
        </xdr:from>
        <xdr:to>
          <xdr:col>3</xdr:col>
          <xdr:colOff>552450</xdr:colOff>
          <xdr:row>56</xdr:row>
          <xdr:rowOff>247650</xdr:rowOff>
        </xdr:to>
        <xdr:sp macro="" textlink="">
          <xdr:nvSpPr>
            <xdr:cNvPr id="3259" name="Option Button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0</xdr:rowOff>
        </xdr:from>
        <xdr:to>
          <xdr:col>4</xdr:col>
          <xdr:colOff>0</xdr:colOff>
          <xdr:row>59</xdr:row>
          <xdr:rowOff>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57</xdr:row>
          <xdr:rowOff>47625</xdr:rowOff>
        </xdr:from>
        <xdr:to>
          <xdr:col>3</xdr:col>
          <xdr:colOff>552450</xdr:colOff>
          <xdr:row>57</xdr:row>
          <xdr:rowOff>247650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58</xdr:row>
          <xdr:rowOff>38100</xdr:rowOff>
        </xdr:from>
        <xdr:to>
          <xdr:col>3</xdr:col>
          <xdr:colOff>552450</xdr:colOff>
          <xdr:row>58</xdr:row>
          <xdr:rowOff>247650</xdr:rowOff>
        </xdr:to>
        <xdr:sp macro="" textlink="">
          <xdr:nvSpPr>
            <xdr:cNvPr id="3263" name="Option Button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0</xdr:rowOff>
        </xdr:from>
        <xdr:to>
          <xdr:col>4</xdr:col>
          <xdr:colOff>0</xdr:colOff>
          <xdr:row>61</xdr:row>
          <xdr:rowOff>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59</xdr:row>
          <xdr:rowOff>47625</xdr:rowOff>
        </xdr:from>
        <xdr:to>
          <xdr:col>3</xdr:col>
          <xdr:colOff>552450</xdr:colOff>
          <xdr:row>59</xdr:row>
          <xdr:rowOff>247650</xdr:rowOff>
        </xdr:to>
        <xdr:sp macro="" textlink="">
          <xdr:nvSpPr>
            <xdr:cNvPr id="3266" name="Option Button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60</xdr:row>
          <xdr:rowOff>38100</xdr:rowOff>
        </xdr:from>
        <xdr:to>
          <xdr:col>3</xdr:col>
          <xdr:colOff>552450</xdr:colOff>
          <xdr:row>60</xdr:row>
          <xdr:rowOff>247650</xdr:rowOff>
        </xdr:to>
        <xdr:sp macro="" textlink="">
          <xdr:nvSpPr>
            <xdr:cNvPr id="3267" name="Option Button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0</xdr:rowOff>
        </xdr:from>
        <xdr:to>
          <xdr:col>4</xdr:col>
          <xdr:colOff>0</xdr:colOff>
          <xdr:row>63</xdr:row>
          <xdr:rowOff>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61</xdr:row>
          <xdr:rowOff>47625</xdr:rowOff>
        </xdr:from>
        <xdr:to>
          <xdr:col>3</xdr:col>
          <xdr:colOff>552450</xdr:colOff>
          <xdr:row>61</xdr:row>
          <xdr:rowOff>247650</xdr:rowOff>
        </xdr:to>
        <xdr:sp macro="" textlink="">
          <xdr:nvSpPr>
            <xdr:cNvPr id="3270" name="Option Button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62</xdr:row>
          <xdr:rowOff>38100</xdr:rowOff>
        </xdr:from>
        <xdr:to>
          <xdr:col>3</xdr:col>
          <xdr:colOff>552450</xdr:colOff>
          <xdr:row>62</xdr:row>
          <xdr:rowOff>247650</xdr:rowOff>
        </xdr:to>
        <xdr:sp macro="" textlink="">
          <xdr:nvSpPr>
            <xdr:cNvPr id="3271" name="Option Button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4</xdr:col>
          <xdr:colOff>0</xdr:colOff>
          <xdr:row>65</xdr:row>
          <xdr:rowOff>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63</xdr:row>
          <xdr:rowOff>47625</xdr:rowOff>
        </xdr:from>
        <xdr:to>
          <xdr:col>3</xdr:col>
          <xdr:colOff>552450</xdr:colOff>
          <xdr:row>63</xdr:row>
          <xdr:rowOff>247650</xdr:rowOff>
        </xdr:to>
        <xdr:sp macro="" textlink="">
          <xdr:nvSpPr>
            <xdr:cNvPr id="3275" name="Option Button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64</xdr:row>
          <xdr:rowOff>38100</xdr:rowOff>
        </xdr:from>
        <xdr:to>
          <xdr:col>3</xdr:col>
          <xdr:colOff>552450</xdr:colOff>
          <xdr:row>64</xdr:row>
          <xdr:rowOff>247650</xdr:rowOff>
        </xdr:to>
        <xdr:sp macro="" textlink="">
          <xdr:nvSpPr>
            <xdr:cNvPr id="3276" name="Option Button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266700</xdr:rowOff>
        </xdr:from>
        <xdr:to>
          <xdr:col>4</xdr:col>
          <xdr:colOff>0</xdr:colOff>
          <xdr:row>66</xdr:row>
          <xdr:rowOff>266700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65</xdr:row>
          <xdr:rowOff>38100</xdr:rowOff>
        </xdr:from>
        <xdr:to>
          <xdr:col>3</xdr:col>
          <xdr:colOff>552450</xdr:colOff>
          <xdr:row>65</xdr:row>
          <xdr:rowOff>247650</xdr:rowOff>
        </xdr:to>
        <xdr:sp macro="" textlink="">
          <xdr:nvSpPr>
            <xdr:cNvPr id="3279" name="Option Button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66</xdr:row>
          <xdr:rowOff>28575</xdr:rowOff>
        </xdr:from>
        <xdr:to>
          <xdr:col>3</xdr:col>
          <xdr:colOff>552450</xdr:colOff>
          <xdr:row>66</xdr:row>
          <xdr:rowOff>238125</xdr:rowOff>
        </xdr:to>
        <xdr:sp macro="" textlink="">
          <xdr:nvSpPr>
            <xdr:cNvPr id="3280" name="Option Button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266700</xdr:rowOff>
        </xdr:from>
        <xdr:to>
          <xdr:col>4</xdr:col>
          <xdr:colOff>0</xdr:colOff>
          <xdr:row>68</xdr:row>
          <xdr:rowOff>266700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67</xdr:row>
          <xdr:rowOff>38100</xdr:rowOff>
        </xdr:from>
        <xdr:to>
          <xdr:col>3</xdr:col>
          <xdr:colOff>552450</xdr:colOff>
          <xdr:row>67</xdr:row>
          <xdr:rowOff>247650</xdr:rowOff>
        </xdr:to>
        <xdr:sp macro="" textlink="">
          <xdr:nvSpPr>
            <xdr:cNvPr id="3283" name="Option Button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68</xdr:row>
          <xdr:rowOff>28575</xdr:rowOff>
        </xdr:from>
        <xdr:to>
          <xdr:col>3</xdr:col>
          <xdr:colOff>552450</xdr:colOff>
          <xdr:row>68</xdr:row>
          <xdr:rowOff>238125</xdr:rowOff>
        </xdr:to>
        <xdr:sp macro="" textlink="">
          <xdr:nvSpPr>
            <xdr:cNvPr id="3284" name="Option Button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69</xdr:row>
          <xdr:rowOff>0</xdr:rowOff>
        </xdr:from>
        <xdr:to>
          <xdr:col>4</xdr:col>
          <xdr:colOff>0</xdr:colOff>
          <xdr:row>71</xdr:row>
          <xdr:rowOff>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69</xdr:row>
          <xdr:rowOff>47625</xdr:rowOff>
        </xdr:from>
        <xdr:to>
          <xdr:col>3</xdr:col>
          <xdr:colOff>552450</xdr:colOff>
          <xdr:row>69</xdr:row>
          <xdr:rowOff>247650</xdr:rowOff>
        </xdr:to>
        <xdr:sp macro="" textlink="">
          <xdr:nvSpPr>
            <xdr:cNvPr id="3287" name="Option Button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70</xdr:row>
          <xdr:rowOff>38100</xdr:rowOff>
        </xdr:from>
        <xdr:to>
          <xdr:col>3</xdr:col>
          <xdr:colOff>552450</xdr:colOff>
          <xdr:row>70</xdr:row>
          <xdr:rowOff>247650</xdr:rowOff>
        </xdr:to>
        <xdr:sp macro="" textlink="">
          <xdr:nvSpPr>
            <xdr:cNvPr id="3288" name="Option Button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71</xdr:row>
          <xdr:rowOff>0</xdr:rowOff>
        </xdr:from>
        <xdr:to>
          <xdr:col>4</xdr:col>
          <xdr:colOff>0</xdr:colOff>
          <xdr:row>73</xdr:row>
          <xdr:rowOff>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71</xdr:row>
          <xdr:rowOff>47625</xdr:rowOff>
        </xdr:from>
        <xdr:to>
          <xdr:col>3</xdr:col>
          <xdr:colOff>552450</xdr:colOff>
          <xdr:row>71</xdr:row>
          <xdr:rowOff>247650</xdr:rowOff>
        </xdr:to>
        <xdr:sp macro="" textlink="">
          <xdr:nvSpPr>
            <xdr:cNvPr id="3291" name="Option Button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72</xdr:row>
          <xdr:rowOff>38100</xdr:rowOff>
        </xdr:from>
        <xdr:to>
          <xdr:col>3</xdr:col>
          <xdr:colOff>552450</xdr:colOff>
          <xdr:row>72</xdr:row>
          <xdr:rowOff>247650</xdr:rowOff>
        </xdr:to>
        <xdr:sp macro="" textlink="">
          <xdr:nvSpPr>
            <xdr:cNvPr id="3292" name="Option Button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72</xdr:row>
          <xdr:rowOff>266700</xdr:rowOff>
        </xdr:from>
        <xdr:to>
          <xdr:col>4</xdr:col>
          <xdr:colOff>0</xdr:colOff>
          <xdr:row>74</xdr:row>
          <xdr:rowOff>266700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73</xdr:row>
          <xdr:rowOff>38100</xdr:rowOff>
        </xdr:from>
        <xdr:to>
          <xdr:col>3</xdr:col>
          <xdr:colOff>552450</xdr:colOff>
          <xdr:row>73</xdr:row>
          <xdr:rowOff>247650</xdr:rowOff>
        </xdr:to>
        <xdr:sp macro="" textlink="">
          <xdr:nvSpPr>
            <xdr:cNvPr id="3295" name="Option Button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74</xdr:row>
          <xdr:rowOff>28575</xdr:rowOff>
        </xdr:from>
        <xdr:to>
          <xdr:col>3</xdr:col>
          <xdr:colOff>552450</xdr:colOff>
          <xdr:row>74</xdr:row>
          <xdr:rowOff>238125</xdr:rowOff>
        </xdr:to>
        <xdr:sp macro="" textlink="">
          <xdr:nvSpPr>
            <xdr:cNvPr id="3296" name="Option Button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75</xdr:row>
          <xdr:rowOff>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75</xdr:row>
          <xdr:rowOff>47625</xdr:rowOff>
        </xdr:from>
        <xdr:to>
          <xdr:col>3</xdr:col>
          <xdr:colOff>552450</xdr:colOff>
          <xdr:row>75</xdr:row>
          <xdr:rowOff>247650</xdr:rowOff>
        </xdr:to>
        <xdr:sp macro="" textlink="">
          <xdr:nvSpPr>
            <xdr:cNvPr id="3299" name="Option Button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76</xdr:row>
          <xdr:rowOff>38100</xdr:rowOff>
        </xdr:from>
        <xdr:to>
          <xdr:col>3</xdr:col>
          <xdr:colOff>552450</xdr:colOff>
          <xdr:row>76</xdr:row>
          <xdr:rowOff>247650</xdr:rowOff>
        </xdr:to>
        <xdr:sp macro="" textlink="">
          <xdr:nvSpPr>
            <xdr:cNvPr id="3300" name="Option Button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77</xdr:row>
          <xdr:rowOff>0</xdr:rowOff>
        </xdr:from>
        <xdr:to>
          <xdr:col>4</xdr:col>
          <xdr:colOff>0</xdr:colOff>
          <xdr:row>79</xdr:row>
          <xdr:rowOff>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77</xdr:row>
          <xdr:rowOff>47625</xdr:rowOff>
        </xdr:from>
        <xdr:to>
          <xdr:col>3</xdr:col>
          <xdr:colOff>552450</xdr:colOff>
          <xdr:row>77</xdr:row>
          <xdr:rowOff>247650</xdr:rowOff>
        </xdr:to>
        <xdr:sp macro="" textlink="">
          <xdr:nvSpPr>
            <xdr:cNvPr id="3303" name="Option Button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78</xdr:row>
          <xdr:rowOff>38100</xdr:rowOff>
        </xdr:from>
        <xdr:to>
          <xdr:col>3</xdr:col>
          <xdr:colOff>552450</xdr:colOff>
          <xdr:row>78</xdr:row>
          <xdr:rowOff>247650</xdr:rowOff>
        </xdr:to>
        <xdr:sp macro="" textlink="">
          <xdr:nvSpPr>
            <xdr:cNvPr id="3304" name="Option Button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79</xdr:row>
          <xdr:rowOff>0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79</xdr:row>
          <xdr:rowOff>47625</xdr:rowOff>
        </xdr:from>
        <xdr:to>
          <xdr:col>3</xdr:col>
          <xdr:colOff>552450</xdr:colOff>
          <xdr:row>79</xdr:row>
          <xdr:rowOff>247650</xdr:rowOff>
        </xdr:to>
        <xdr:sp macro="" textlink="">
          <xdr:nvSpPr>
            <xdr:cNvPr id="3307" name="Option Button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80</xdr:row>
          <xdr:rowOff>38100</xdr:rowOff>
        </xdr:from>
        <xdr:to>
          <xdr:col>3</xdr:col>
          <xdr:colOff>552450</xdr:colOff>
          <xdr:row>80</xdr:row>
          <xdr:rowOff>247650</xdr:rowOff>
        </xdr:to>
        <xdr:sp macro="" textlink="">
          <xdr:nvSpPr>
            <xdr:cNvPr id="3308" name="Option Button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83</xdr:row>
          <xdr:rowOff>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81</xdr:row>
          <xdr:rowOff>47625</xdr:rowOff>
        </xdr:from>
        <xdr:to>
          <xdr:col>3</xdr:col>
          <xdr:colOff>552450</xdr:colOff>
          <xdr:row>81</xdr:row>
          <xdr:rowOff>247650</xdr:rowOff>
        </xdr:to>
        <xdr:sp macro="" textlink="">
          <xdr:nvSpPr>
            <xdr:cNvPr id="3311" name="Option Button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82</xdr:row>
          <xdr:rowOff>38100</xdr:rowOff>
        </xdr:from>
        <xdr:to>
          <xdr:col>3</xdr:col>
          <xdr:colOff>552450</xdr:colOff>
          <xdr:row>82</xdr:row>
          <xdr:rowOff>247650</xdr:rowOff>
        </xdr:to>
        <xdr:sp macro="" textlink="">
          <xdr:nvSpPr>
            <xdr:cNvPr id="3312" name="Option Button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82</xdr:row>
          <xdr:rowOff>266700</xdr:rowOff>
        </xdr:from>
        <xdr:to>
          <xdr:col>4</xdr:col>
          <xdr:colOff>0</xdr:colOff>
          <xdr:row>84</xdr:row>
          <xdr:rowOff>266700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83</xdr:row>
          <xdr:rowOff>38100</xdr:rowOff>
        </xdr:from>
        <xdr:to>
          <xdr:col>3</xdr:col>
          <xdr:colOff>552450</xdr:colOff>
          <xdr:row>83</xdr:row>
          <xdr:rowOff>247650</xdr:rowOff>
        </xdr:to>
        <xdr:sp macro="" textlink="">
          <xdr:nvSpPr>
            <xdr:cNvPr id="3350" name="Option Button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84</xdr:row>
          <xdr:rowOff>28575</xdr:rowOff>
        </xdr:from>
        <xdr:to>
          <xdr:col>3</xdr:col>
          <xdr:colOff>552450</xdr:colOff>
          <xdr:row>84</xdr:row>
          <xdr:rowOff>238125</xdr:rowOff>
        </xdr:to>
        <xdr:sp macro="" textlink="">
          <xdr:nvSpPr>
            <xdr:cNvPr id="3351" name="Option Button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85</xdr:row>
          <xdr:rowOff>0</xdr:rowOff>
        </xdr:from>
        <xdr:to>
          <xdr:col>4</xdr:col>
          <xdr:colOff>0</xdr:colOff>
          <xdr:row>87</xdr:row>
          <xdr:rowOff>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85</xdr:row>
          <xdr:rowOff>47625</xdr:rowOff>
        </xdr:from>
        <xdr:to>
          <xdr:col>3</xdr:col>
          <xdr:colOff>552450</xdr:colOff>
          <xdr:row>85</xdr:row>
          <xdr:rowOff>247650</xdr:rowOff>
        </xdr:to>
        <xdr:sp macro="" textlink="">
          <xdr:nvSpPr>
            <xdr:cNvPr id="3354" name="Option Button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86</xdr:row>
          <xdr:rowOff>38100</xdr:rowOff>
        </xdr:from>
        <xdr:to>
          <xdr:col>3</xdr:col>
          <xdr:colOff>552450</xdr:colOff>
          <xdr:row>86</xdr:row>
          <xdr:rowOff>247650</xdr:rowOff>
        </xdr:to>
        <xdr:sp macro="" textlink="">
          <xdr:nvSpPr>
            <xdr:cNvPr id="3355" name="Option Button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87</xdr:row>
          <xdr:rowOff>0</xdr:rowOff>
        </xdr:from>
        <xdr:to>
          <xdr:col>4</xdr:col>
          <xdr:colOff>0</xdr:colOff>
          <xdr:row>89</xdr:row>
          <xdr:rowOff>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87</xdr:row>
          <xdr:rowOff>47625</xdr:rowOff>
        </xdr:from>
        <xdr:to>
          <xdr:col>3</xdr:col>
          <xdr:colOff>552450</xdr:colOff>
          <xdr:row>87</xdr:row>
          <xdr:rowOff>247650</xdr:rowOff>
        </xdr:to>
        <xdr:sp macro="" textlink="">
          <xdr:nvSpPr>
            <xdr:cNvPr id="3358" name="Option Button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88</xdr:row>
          <xdr:rowOff>38100</xdr:rowOff>
        </xdr:from>
        <xdr:to>
          <xdr:col>3</xdr:col>
          <xdr:colOff>552450</xdr:colOff>
          <xdr:row>88</xdr:row>
          <xdr:rowOff>247650</xdr:rowOff>
        </xdr:to>
        <xdr:sp macro="" textlink="">
          <xdr:nvSpPr>
            <xdr:cNvPr id="3359" name="Option Button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89</xdr:row>
          <xdr:rowOff>0</xdr:rowOff>
        </xdr:from>
        <xdr:to>
          <xdr:col>4</xdr:col>
          <xdr:colOff>0</xdr:colOff>
          <xdr:row>91</xdr:row>
          <xdr:rowOff>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89</xdr:row>
          <xdr:rowOff>47625</xdr:rowOff>
        </xdr:from>
        <xdr:to>
          <xdr:col>3</xdr:col>
          <xdr:colOff>552450</xdr:colOff>
          <xdr:row>89</xdr:row>
          <xdr:rowOff>247650</xdr:rowOff>
        </xdr:to>
        <xdr:sp macro="" textlink="">
          <xdr:nvSpPr>
            <xdr:cNvPr id="3362" name="Option Button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90</xdr:row>
          <xdr:rowOff>38100</xdr:rowOff>
        </xdr:from>
        <xdr:to>
          <xdr:col>3</xdr:col>
          <xdr:colOff>552450</xdr:colOff>
          <xdr:row>90</xdr:row>
          <xdr:rowOff>247650</xdr:rowOff>
        </xdr:to>
        <xdr:sp macro="" textlink="">
          <xdr:nvSpPr>
            <xdr:cNvPr id="3363" name="Option Button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91</xdr:row>
          <xdr:rowOff>0</xdr:rowOff>
        </xdr:from>
        <xdr:to>
          <xdr:col>4</xdr:col>
          <xdr:colOff>0</xdr:colOff>
          <xdr:row>93</xdr:row>
          <xdr:rowOff>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91</xdr:row>
          <xdr:rowOff>47625</xdr:rowOff>
        </xdr:from>
        <xdr:to>
          <xdr:col>3</xdr:col>
          <xdr:colOff>552450</xdr:colOff>
          <xdr:row>91</xdr:row>
          <xdr:rowOff>247650</xdr:rowOff>
        </xdr:to>
        <xdr:sp macro="" textlink="">
          <xdr:nvSpPr>
            <xdr:cNvPr id="3366" name="Option Button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92</xdr:row>
          <xdr:rowOff>38100</xdr:rowOff>
        </xdr:from>
        <xdr:to>
          <xdr:col>3</xdr:col>
          <xdr:colOff>552450</xdr:colOff>
          <xdr:row>92</xdr:row>
          <xdr:rowOff>247650</xdr:rowOff>
        </xdr:to>
        <xdr:sp macro="" textlink="">
          <xdr:nvSpPr>
            <xdr:cNvPr id="3367" name="Option Button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93</xdr:row>
          <xdr:rowOff>285750</xdr:rowOff>
        </xdr:from>
        <xdr:to>
          <xdr:col>4</xdr:col>
          <xdr:colOff>0</xdr:colOff>
          <xdr:row>95</xdr:row>
          <xdr:rowOff>266700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94</xdr:row>
          <xdr:rowOff>38100</xdr:rowOff>
        </xdr:from>
        <xdr:to>
          <xdr:col>3</xdr:col>
          <xdr:colOff>552450</xdr:colOff>
          <xdr:row>94</xdr:row>
          <xdr:rowOff>247650</xdr:rowOff>
        </xdr:to>
        <xdr:sp macro="" textlink="">
          <xdr:nvSpPr>
            <xdr:cNvPr id="3398" name="Option Button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95</xdr:row>
          <xdr:rowOff>28575</xdr:rowOff>
        </xdr:from>
        <xdr:to>
          <xdr:col>3</xdr:col>
          <xdr:colOff>552450</xdr:colOff>
          <xdr:row>95</xdr:row>
          <xdr:rowOff>238125</xdr:rowOff>
        </xdr:to>
        <xdr:sp macro="" textlink="">
          <xdr:nvSpPr>
            <xdr:cNvPr id="3399" name="Option Button 327" hidden="1">
              <a:extLst>
                <a:ext uri="{63B3BB69-23CF-44E3-9099-C40C66FF867C}">
                  <a14:compatExt spid="_x0000_s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96</xdr:row>
          <xdr:rowOff>0</xdr:rowOff>
        </xdr:from>
        <xdr:to>
          <xdr:col>4</xdr:col>
          <xdr:colOff>0</xdr:colOff>
          <xdr:row>98</xdr:row>
          <xdr:rowOff>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96</xdr:row>
          <xdr:rowOff>47625</xdr:rowOff>
        </xdr:from>
        <xdr:to>
          <xdr:col>3</xdr:col>
          <xdr:colOff>552450</xdr:colOff>
          <xdr:row>96</xdr:row>
          <xdr:rowOff>247650</xdr:rowOff>
        </xdr:to>
        <xdr:sp macro="" textlink="">
          <xdr:nvSpPr>
            <xdr:cNvPr id="3402" name="Option Button 330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97</xdr:row>
          <xdr:rowOff>38100</xdr:rowOff>
        </xdr:from>
        <xdr:to>
          <xdr:col>3</xdr:col>
          <xdr:colOff>552450</xdr:colOff>
          <xdr:row>97</xdr:row>
          <xdr:rowOff>247650</xdr:rowOff>
        </xdr:to>
        <xdr:sp macro="" textlink="">
          <xdr:nvSpPr>
            <xdr:cNvPr id="3403" name="Option Button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98</xdr:row>
          <xdr:rowOff>0</xdr:rowOff>
        </xdr:from>
        <xdr:to>
          <xdr:col>4</xdr:col>
          <xdr:colOff>0</xdr:colOff>
          <xdr:row>100</xdr:row>
          <xdr:rowOff>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98</xdr:row>
          <xdr:rowOff>47625</xdr:rowOff>
        </xdr:from>
        <xdr:to>
          <xdr:col>3</xdr:col>
          <xdr:colOff>552450</xdr:colOff>
          <xdr:row>98</xdr:row>
          <xdr:rowOff>247650</xdr:rowOff>
        </xdr:to>
        <xdr:sp macro="" textlink="">
          <xdr:nvSpPr>
            <xdr:cNvPr id="3406" name="Option Button 334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99</xdr:row>
          <xdr:rowOff>38100</xdr:rowOff>
        </xdr:from>
        <xdr:to>
          <xdr:col>3</xdr:col>
          <xdr:colOff>552450</xdr:colOff>
          <xdr:row>99</xdr:row>
          <xdr:rowOff>247650</xdr:rowOff>
        </xdr:to>
        <xdr:sp macro="" textlink="">
          <xdr:nvSpPr>
            <xdr:cNvPr id="3407" name="Option Button 335" hidden="1">
              <a:extLst>
                <a:ext uri="{63B3BB69-23CF-44E3-9099-C40C66FF867C}">
                  <a14:compatExt spid="_x0000_s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100</xdr:row>
          <xdr:rowOff>0</xdr:rowOff>
        </xdr:from>
        <xdr:to>
          <xdr:col>4</xdr:col>
          <xdr:colOff>0</xdr:colOff>
          <xdr:row>102</xdr:row>
          <xdr:rowOff>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100</xdr:row>
          <xdr:rowOff>47625</xdr:rowOff>
        </xdr:from>
        <xdr:to>
          <xdr:col>3</xdr:col>
          <xdr:colOff>552450</xdr:colOff>
          <xdr:row>100</xdr:row>
          <xdr:rowOff>247650</xdr:rowOff>
        </xdr:to>
        <xdr:sp macro="" textlink="">
          <xdr:nvSpPr>
            <xdr:cNvPr id="3410" name="Option Button 338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101</xdr:row>
          <xdr:rowOff>38100</xdr:rowOff>
        </xdr:from>
        <xdr:to>
          <xdr:col>3</xdr:col>
          <xdr:colOff>552450</xdr:colOff>
          <xdr:row>101</xdr:row>
          <xdr:rowOff>247650</xdr:rowOff>
        </xdr:to>
        <xdr:sp macro="" textlink="">
          <xdr:nvSpPr>
            <xdr:cNvPr id="3411" name="Option Button 339" hidden="1">
              <a:extLst>
                <a:ext uri="{63B3BB69-23CF-44E3-9099-C40C66FF867C}">
                  <a14:compatExt spid="_x0000_s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102</xdr:row>
          <xdr:rowOff>0</xdr:rowOff>
        </xdr:from>
        <xdr:to>
          <xdr:col>4</xdr:col>
          <xdr:colOff>0</xdr:colOff>
          <xdr:row>104</xdr:row>
          <xdr:rowOff>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102</xdr:row>
          <xdr:rowOff>47625</xdr:rowOff>
        </xdr:from>
        <xdr:to>
          <xdr:col>3</xdr:col>
          <xdr:colOff>552450</xdr:colOff>
          <xdr:row>102</xdr:row>
          <xdr:rowOff>247650</xdr:rowOff>
        </xdr:to>
        <xdr:sp macro="" textlink="">
          <xdr:nvSpPr>
            <xdr:cNvPr id="3414" name="Option Button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103</xdr:row>
          <xdr:rowOff>38100</xdr:rowOff>
        </xdr:from>
        <xdr:to>
          <xdr:col>3</xdr:col>
          <xdr:colOff>552450</xdr:colOff>
          <xdr:row>103</xdr:row>
          <xdr:rowOff>247650</xdr:rowOff>
        </xdr:to>
        <xdr:sp macro="" textlink="">
          <xdr:nvSpPr>
            <xdr:cNvPr id="3415" name="Option Button 343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103</xdr:row>
          <xdr:rowOff>266700</xdr:rowOff>
        </xdr:from>
        <xdr:to>
          <xdr:col>4</xdr:col>
          <xdr:colOff>0</xdr:colOff>
          <xdr:row>105</xdr:row>
          <xdr:rowOff>266700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104</xdr:row>
          <xdr:rowOff>38100</xdr:rowOff>
        </xdr:from>
        <xdr:to>
          <xdr:col>3</xdr:col>
          <xdr:colOff>552450</xdr:colOff>
          <xdr:row>104</xdr:row>
          <xdr:rowOff>247650</xdr:rowOff>
        </xdr:to>
        <xdr:sp macro="" textlink="">
          <xdr:nvSpPr>
            <xdr:cNvPr id="3419" name="Option Button 347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105</xdr:row>
          <xdr:rowOff>28575</xdr:rowOff>
        </xdr:from>
        <xdr:to>
          <xdr:col>3</xdr:col>
          <xdr:colOff>552450</xdr:colOff>
          <xdr:row>105</xdr:row>
          <xdr:rowOff>238125</xdr:rowOff>
        </xdr:to>
        <xdr:sp macro="" textlink="">
          <xdr:nvSpPr>
            <xdr:cNvPr id="3420" name="Option Button 348" hidden="1">
              <a:extLst>
                <a:ext uri="{63B3BB69-23CF-44E3-9099-C40C66FF867C}">
                  <a14:compatExt spid="_x0000_s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106</xdr:row>
          <xdr:rowOff>0</xdr:rowOff>
        </xdr:from>
        <xdr:to>
          <xdr:col>4</xdr:col>
          <xdr:colOff>0</xdr:colOff>
          <xdr:row>108</xdr:row>
          <xdr:rowOff>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106</xdr:row>
          <xdr:rowOff>47625</xdr:rowOff>
        </xdr:from>
        <xdr:to>
          <xdr:col>3</xdr:col>
          <xdr:colOff>552450</xdr:colOff>
          <xdr:row>106</xdr:row>
          <xdr:rowOff>247650</xdr:rowOff>
        </xdr:to>
        <xdr:sp macro="" textlink="">
          <xdr:nvSpPr>
            <xdr:cNvPr id="3423" name="Option Button 351" hidden="1">
              <a:extLst>
                <a:ext uri="{63B3BB69-23CF-44E3-9099-C40C66FF867C}">
                  <a14:compatExt spid="_x0000_s3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107</xdr:row>
          <xdr:rowOff>38100</xdr:rowOff>
        </xdr:from>
        <xdr:to>
          <xdr:col>3</xdr:col>
          <xdr:colOff>552450</xdr:colOff>
          <xdr:row>107</xdr:row>
          <xdr:rowOff>247650</xdr:rowOff>
        </xdr:to>
        <xdr:sp macro="" textlink="">
          <xdr:nvSpPr>
            <xdr:cNvPr id="3424" name="Option Button 352" hidden="1">
              <a:extLst>
                <a:ext uri="{63B3BB69-23CF-44E3-9099-C40C66FF867C}">
                  <a14:compatExt spid="_x0000_s3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108</xdr:row>
          <xdr:rowOff>0</xdr:rowOff>
        </xdr:from>
        <xdr:to>
          <xdr:col>4</xdr:col>
          <xdr:colOff>0</xdr:colOff>
          <xdr:row>110</xdr:row>
          <xdr:rowOff>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108</xdr:row>
          <xdr:rowOff>47625</xdr:rowOff>
        </xdr:from>
        <xdr:to>
          <xdr:col>3</xdr:col>
          <xdr:colOff>552450</xdr:colOff>
          <xdr:row>108</xdr:row>
          <xdr:rowOff>247650</xdr:rowOff>
        </xdr:to>
        <xdr:sp macro="" textlink="">
          <xdr:nvSpPr>
            <xdr:cNvPr id="3427" name="Option Button 355" hidden="1">
              <a:extLst>
                <a:ext uri="{63B3BB69-23CF-44E3-9099-C40C66FF867C}">
                  <a14:compatExt spid="_x0000_s3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109</xdr:row>
          <xdr:rowOff>38100</xdr:rowOff>
        </xdr:from>
        <xdr:to>
          <xdr:col>3</xdr:col>
          <xdr:colOff>552450</xdr:colOff>
          <xdr:row>109</xdr:row>
          <xdr:rowOff>247650</xdr:rowOff>
        </xdr:to>
        <xdr:sp macro="" textlink="">
          <xdr:nvSpPr>
            <xdr:cNvPr id="3428" name="Option Button 356" hidden="1">
              <a:extLst>
                <a:ext uri="{63B3BB69-23CF-44E3-9099-C40C66FF867C}">
                  <a14:compatExt spid="_x0000_s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110</xdr:row>
          <xdr:rowOff>0</xdr:rowOff>
        </xdr:from>
        <xdr:to>
          <xdr:col>4</xdr:col>
          <xdr:colOff>0</xdr:colOff>
          <xdr:row>112</xdr:row>
          <xdr:rowOff>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110</xdr:row>
          <xdr:rowOff>47625</xdr:rowOff>
        </xdr:from>
        <xdr:to>
          <xdr:col>3</xdr:col>
          <xdr:colOff>552450</xdr:colOff>
          <xdr:row>110</xdr:row>
          <xdr:rowOff>247650</xdr:rowOff>
        </xdr:to>
        <xdr:sp macro="" textlink="">
          <xdr:nvSpPr>
            <xdr:cNvPr id="3431" name="Option Button 359" hidden="1">
              <a:extLst>
                <a:ext uri="{63B3BB69-23CF-44E3-9099-C40C66FF867C}">
                  <a14:compatExt spid="_x0000_s3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111</xdr:row>
          <xdr:rowOff>38100</xdr:rowOff>
        </xdr:from>
        <xdr:to>
          <xdr:col>3</xdr:col>
          <xdr:colOff>552450</xdr:colOff>
          <xdr:row>111</xdr:row>
          <xdr:rowOff>247650</xdr:rowOff>
        </xdr:to>
        <xdr:sp macro="" textlink="">
          <xdr:nvSpPr>
            <xdr:cNvPr id="3432" name="Option Button 360" hidden="1">
              <a:extLst>
                <a:ext uri="{63B3BB69-23CF-44E3-9099-C40C66FF867C}">
                  <a14:compatExt spid="_x0000_s3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112</xdr:row>
          <xdr:rowOff>0</xdr:rowOff>
        </xdr:from>
        <xdr:to>
          <xdr:col>4</xdr:col>
          <xdr:colOff>0</xdr:colOff>
          <xdr:row>114</xdr:row>
          <xdr:rowOff>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112</xdr:row>
          <xdr:rowOff>47625</xdr:rowOff>
        </xdr:from>
        <xdr:to>
          <xdr:col>3</xdr:col>
          <xdr:colOff>552450</xdr:colOff>
          <xdr:row>112</xdr:row>
          <xdr:rowOff>247650</xdr:rowOff>
        </xdr:to>
        <xdr:sp macro="" textlink="">
          <xdr:nvSpPr>
            <xdr:cNvPr id="3435" name="Option Button 363" hidden="1">
              <a:extLst>
                <a:ext uri="{63B3BB69-23CF-44E3-9099-C40C66FF867C}">
                  <a14:compatExt spid="_x0000_s3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113</xdr:row>
          <xdr:rowOff>38100</xdr:rowOff>
        </xdr:from>
        <xdr:to>
          <xdr:col>3</xdr:col>
          <xdr:colOff>552450</xdr:colOff>
          <xdr:row>113</xdr:row>
          <xdr:rowOff>247650</xdr:rowOff>
        </xdr:to>
        <xdr:sp macro="" textlink="">
          <xdr:nvSpPr>
            <xdr:cNvPr id="3436" name="Option Button 364" hidden="1">
              <a:extLst>
                <a:ext uri="{63B3BB69-23CF-44E3-9099-C40C66FF867C}">
                  <a14:compatExt spid="_x0000_s3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113</xdr:row>
          <xdr:rowOff>266700</xdr:rowOff>
        </xdr:from>
        <xdr:to>
          <xdr:col>4</xdr:col>
          <xdr:colOff>0</xdr:colOff>
          <xdr:row>115</xdr:row>
          <xdr:rowOff>266700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114</xdr:row>
          <xdr:rowOff>38100</xdr:rowOff>
        </xdr:from>
        <xdr:to>
          <xdr:col>3</xdr:col>
          <xdr:colOff>552450</xdr:colOff>
          <xdr:row>114</xdr:row>
          <xdr:rowOff>247650</xdr:rowOff>
        </xdr:to>
        <xdr:sp macro="" textlink="">
          <xdr:nvSpPr>
            <xdr:cNvPr id="3440" name="Option Button 368" hidden="1">
              <a:extLst>
                <a:ext uri="{63B3BB69-23CF-44E3-9099-C40C66FF867C}">
                  <a14:compatExt spid="_x0000_s3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115</xdr:row>
          <xdr:rowOff>28575</xdr:rowOff>
        </xdr:from>
        <xdr:to>
          <xdr:col>3</xdr:col>
          <xdr:colOff>552450</xdr:colOff>
          <xdr:row>115</xdr:row>
          <xdr:rowOff>238125</xdr:rowOff>
        </xdr:to>
        <xdr:sp macro="" textlink="">
          <xdr:nvSpPr>
            <xdr:cNvPr id="3441" name="Option Button 369" hidden="1">
              <a:extLst>
                <a:ext uri="{63B3BB69-23CF-44E3-9099-C40C66FF867C}">
                  <a14:compatExt spid="_x0000_s3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116</xdr:row>
          <xdr:rowOff>0</xdr:rowOff>
        </xdr:from>
        <xdr:to>
          <xdr:col>4</xdr:col>
          <xdr:colOff>0</xdr:colOff>
          <xdr:row>118</xdr:row>
          <xdr:rowOff>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116</xdr:row>
          <xdr:rowOff>47625</xdr:rowOff>
        </xdr:from>
        <xdr:to>
          <xdr:col>3</xdr:col>
          <xdr:colOff>552450</xdr:colOff>
          <xdr:row>116</xdr:row>
          <xdr:rowOff>247650</xdr:rowOff>
        </xdr:to>
        <xdr:sp macro="" textlink="">
          <xdr:nvSpPr>
            <xdr:cNvPr id="3444" name="Option Button 372" hidden="1">
              <a:extLst>
                <a:ext uri="{63B3BB69-23CF-44E3-9099-C40C66FF867C}">
                  <a14:compatExt spid="_x0000_s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117</xdr:row>
          <xdr:rowOff>38100</xdr:rowOff>
        </xdr:from>
        <xdr:to>
          <xdr:col>3</xdr:col>
          <xdr:colOff>552450</xdr:colOff>
          <xdr:row>117</xdr:row>
          <xdr:rowOff>247650</xdr:rowOff>
        </xdr:to>
        <xdr:sp macro="" textlink="">
          <xdr:nvSpPr>
            <xdr:cNvPr id="3445" name="Option Button 373" hidden="1">
              <a:extLst>
                <a:ext uri="{63B3BB69-23CF-44E3-9099-C40C66FF867C}">
                  <a14:compatExt spid="_x0000_s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118</xdr:row>
          <xdr:rowOff>0</xdr:rowOff>
        </xdr:from>
        <xdr:to>
          <xdr:col>4</xdr:col>
          <xdr:colOff>0</xdr:colOff>
          <xdr:row>120</xdr:row>
          <xdr:rowOff>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118</xdr:row>
          <xdr:rowOff>47625</xdr:rowOff>
        </xdr:from>
        <xdr:to>
          <xdr:col>3</xdr:col>
          <xdr:colOff>552450</xdr:colOff>
          <xdr:row>118</xdr:row>
          <xdr:rowOff>247650</xdr:rowOff>
        </xdr:to>
        <xdr:sp macro="" textlink="">
          <xdr:nvSpPr>
            <xdr:cNvPr id="3448" name="Option Button 376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119</xdr:row>
          <xdr:rowOff>38100</xdr:rowOff>
        </xdr:from>
        <xdr:to>
          <xdr:col>3</xdr:col>
          <xdr:colOff>552450</xdr:colOff>
          <xdr:row>119</xdr:row>
          <xdr:rowOff>247650</xdr:rowOff>
        </xdr:to>
        <xdr:sp macro="" textlink="">
          <xdr:nvSpPr>
            <xdr:cNvPr id="3449" name="Option Button 377" hidden="1">
              <a:extLst>
                <a:ext uri="{63B3BB69-23CF-44E3-9099-C40C66FF867C}">
                  <a14:compatExt spid="_x0000_s3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120</xdr:row>
          <xdr:rowOff>0</xdr:rowOff>
        </xdr:from>
        <xdr:to>
          <xdr:col>4</xdr:col>
          <xdr:colOff>0</xdr:colOff>
          <xdr:row>122</xdr:row>
          <xdr:rowOff>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120</xdr:row>
          <xdr:rowOff>47625</xdr:rowOff>
        </xdr:from>
        <xdr:to>
          <xdr:col>3</xdr:col>
          <xdr:colOff>552450</xdr:colOff>
          <xdr:row>120</xdr:row>
          <xdr:rowOff>247650</xdr:rowOff>
        </xdr:to>
        <xdr:sp macro="" textlink="">
          <xdr:nvSpPr>
            <xdr:cNvPr id="3452" name="Option Button 380" hidden="1">
              <a:extLst>
                <a:ext uri="{63B3BB69-23CF-44E3-9099-C40C66FF867C}">
                  <a14:compatExt spid="_x0000_s3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121</xdr:row>
          <xdr:rowOff>38100</xdr:rowOff>
        </xdr:from>
        <xdr:to>
          <xdr:col>3</xdr:col>
          <xdr:colOff>552450</xdr:colOff>
          <xdr:row>121</xdr:row>
          <xdr:rowOff>247650</xdr:rowOff>
        </xdr:to>
        <xdr:sp macro="" textlink="">
          <xdr:nvSpPr>
            <xdr:cNvPr id="3453" name="Option Button 381" hidden="1">
              <a:extLst>
                <a:ext uri="{63B3BB69-23CF-44E3-9099-C40C66FF867C}">
                  <a14:compatExt spid="_x0000_s3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122</xdr:row>
          <xdr:rowOff>0</xdr:rowOff>
        </xdr:from>
        <xdr:to>
          <xdr:col>4</xdr:col>
          <xdr:colOff>0</xdr:colOff>
          <xdr:row>124</xdr:row>
          <xdr:rowOff>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122</xdr:row>
          <xdr:rowOff>47625</xdr:rowOff>
        </xdr:from>
        <xdr:to>
          <xdr:col>3</xdr:col>
          <xdr:colOff>552450</xdr:colOff>
          <xdr:row>122</xdr:row>
          <xdr:rowOff>247650</xdr:rowOff>
        </xdr:to>
        <xdr:sp macro="" textlink="">
          <xdr:nvSpPr>
            <xdr:cNvPr id="3456" name="Option Button 384" hidden="1">
              <a:extLst>
                <a:ext uri="{63B3BB69-23CF-44E3-9099-C40C66FF867C}">
                  <a14:compatExt spid="_x0000_s3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123</xdr:row>
          <xdr:rowOff>38100</xdr:rowOff>
        </xdr:from>
        <xdr:to>
          <xdr:col>3</xdr:col>
          <xdr:colOff>552450</xdr:colOff>
          <xdr:row>123</xdr:row>
          <xdr:rowOff>247650</xdr:rowOff>
        </xdr:to>
        <xdr:sp macro="" textlink="">
          <xdr:nvSpPr>
            <xdr:cNvPr id="3457" name="Option Button 385" hidden="1">
              <a:extLst>
                <a:ext uri="{63B3BB69-23CF-44E3-9099-C40C66FF867C}">
                  <a14:compatExt spid="_x0000_s3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123</xdr:row>
          <xdr:rowOff>266700</xdr:rowOff>
        </xdr:from>
        <xdr:to>
          <xdr:col>4</xdr:col>
          <xdr:colOff>0</xdr:colOff>
          <xdr:row>125</xdr:row>
          <xdr:rowOff>266700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124</xdr:row>
          <xdr:rowOff>38100</xdr:rowOff>
        </xdr:from>
        <xdr:to>
          <xdr:col>3</xdr:col>
          <xdr:colOff>552450</xdr:colOff>
          <xdr:row>124</xdr:row>
          <xdr:rowOff>247650</xdr:rowOff>
        </xdr:to>
        <xdr:sp macro="" textlink="">
          <xdr:nvSpPr>
            <xdr:cNvPr id="3461" name="Option Button 389" hidden="1">
              <a:extLst>
                <a:ext uri="{63B3BB69-23CF-44E3-9099-C40C66FF867C}">
                  <a14:compatExt spid="_x0000_s3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125</xdr:row>
          <xdr:rowOff>28575</xdr:rowOff>
        </xdr:from>
        <xdr:to>
          <xdr:col>3</xdr:col>
          <xdr:colOff>552450</xdr:colOff>
          <xdr:row>125</xdr:row>
          <xdr:rowOff>238125</xdr:rowOff>
        </xdr:to>
        <xdr:sp macro="" textlink="">
          <xdr:nvSpPr>
            <xdr:cNvPr id="3462" name="Option Button 390" hidden="1">
              <a:extLst>
                <a:ext uri="{63B3BB69-23CF-44E3-9099-C40C66FF867C}">
                  <a14:compatExt spid="_x0000_s3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126</xdr:row>
          <xdr:rowOff>0</xdr:rowOff>
        </xdr:from>
        <xdr:to>
          <xdr:col>4</xdr:col>
          <xdr:colOff>0</xdr:colOff>
          <xdr:row>128</xdr:row>
          <xdr:rowOff>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126</xdr:row>
          <xdr:rowOff>47625</xdr:rowOff>
        </xdr:from>
        <xdr:to>
          <xdr:col>3</xdr:col>
          <xdr:colOff>552450</xdr:colOff>
          <xdr:row>126</xdr:row>
          <xdr:rowOff>247650</xdr:rowOff>
        </xdr:to>
        <xdr:sp macro="" textlink="">
          <xdr:nvSpPr>
            <xdr:cNvPr id="3465" name="Option Button 393" hidden="1">
              <a:extLst>
                <a:ext uri="{63B3BB69-23CF-44E3-9099-C40C66FF867C}">
                  <a14:compatExt spid="_x0000_s3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127</xdr:row>
          <xdr:rowOff>38100</xdr:rowOff>
        </xdr:from>
        <xdr:to>
          <xdr:col>3</xdr:col>
          <xdr:colOff>552450</xdr:colOff>
          <xdr:row>127</xdr:row>
          <xdr:rowOff>247650</xdr:rowOff>
        </xdr:to>
        <xdr:sp macro="" textlink="">
          <xdr:nvSpPr>
            <xdr:cNvPr id="3466" name="Option Button 394" hidden="1">
              <a:extLst>
                <a:ext uri="{63B3BB69-23CF-44E3-9099-C40C66FF867C}">
                  <a14:compatExt spid="_x0000_s3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128</xdr:row>
          <xdr:rowOff>0</xdr:rowOff>
        </xdr:from>
        <xdr:to>
          <xdr:col>4</xdr:col>
          <xdr:colOff>0</xdr:colOff>
          <xdr:row>130</xdr:row>
          <xdr:rowOff>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128</xdr:row>
          <xdr:rowOff>47625</xdr:rowOff>
        </xdr:from>
        <xdr:to>
          <xdr:col>3</xdr:col>
          <xdr:colOff>552450</xdr:colOff>
          <xdr:row>128</xdr:row>
          <xdr:rowOff>247650</xdr:rowOff>
        </xdr:to>
        <xdr:sp macro="" textlink="">
          <xdr:nvSpPr>
            <xdr:cNvPr id="3469" name="Option Button 397" hidden="1">
              <a:extLst>
                <a:ext uri="{63B3BB69-23CF-44E3-9099-C40C66FF867C}">
                  <a14:compatExt spid="_x0000_s3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129</xdr:row>
          <xdr:rowOff>38100</xdr:rowOff>
        </xdr:from>
        <xdr:to>
          <xdr:col>3</xdr:col>
          <xdr:colOff>552450</xdr:colOff>
          <xdr:row>129</xdr:row>
          <xdr:rowOff>247650</xdr:rowOff>
        </xdr:to>
        <xdr:sp macro="" textlink="">
          <xdr:nvSpPr>
            <xdr:cNvPr id="3470" name="Option Button 398" hidden="1">
              <a:extLst>
                <a:ext uri="{63B3BB69-23CF-44E3-9099-C40C66FF867C}">
                  <a14:compatExt spid="_x0000_s3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130</xdr:row>
          <xdr:rowOff>0</xdr:rowOff>
        </xdr:from>
        <xdr:to>
          <xdr:col>4</xdr:col>
          <xdr:colOff>0</xdr:colOff>
          <xdr:row>132</xdr:row>
          <xdr:rowOff>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130</xdr:row>
          <xdr:rowOff>47625</xdr:rowOff>
        </xdr:from>
        <xdr:to>
          <xdr:col>3</xdr:col>
          <xdr:colOff>552450</xdr:colOff>
          <xdr:row>130</xdr:row>
          <xdr:rowOff>247650</xdr:rowOff>
        </xdr:to>
        <xdr:sp macro="" textlink="">
          <xdr:nvSpPr>
            <xdr:cNvPr id="3473" name="Option Button 401" hidden="1">
              <a:extLst>
                <a:ext uri="{63B3BB69-23CF-44E3-9099-C40C66FF867C}">
                  <a14:compatExt spid="_x0000_s3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131</xdr:row>
          <xdr:rowOff>38100</xdr:rowOff>
        </xdr:from>
        <xdr:to>
          <xdr:col>3</xdr:col>
          <xdr:colOff>552450</xdr:colOff>
          <xdr:row>131</xdr:row>
          <xdr:rowOff>247650</xdr:rowOff>
        </xdr:to>
        <xdr:sp macro="" textlink="">
          <xdr:nvSpPr>
            <xdr:cNvPr id="3474" name="Option Button 402" hidden="1">
              <a:extLst>
                <a:ext uri="{63B3BB69-23CF-44E3-9099-C40C66FF867C}">
                  <a14:compatExt spid="_x0000_s3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132</xdr:row>
          <xdr:rowOff>0</xdr:rowOff>
        </xdr:from>
        <xdr:to>
          <xdr:col>4</xdr:col>
          <xdr:colOff>0</xdr:colOff>
          <xdr:row>134</xdr:row>
          <xdr:rowOff>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132</xdr:row>
          <xdr:rowOff>47625</xdr:rowOff>
        </xdr:from>
        <xdr:to>
          <xdr:col>3</xdr:col>
          <xdr:colOff>552450</xdr:colOff>
          <xdr:row>132</xdr:row>
          <xdr:rowOff>247650</xdr:rowOff>
        </xdr:to>
        <xdr:sp macro="" textlink="">
          <xdr:nvSpPr>
            <xdr:cNvPr id="3477" name="Option Button 405" hidden="1">
              <a:extLst>
                <a:ext uri="{63B3BB69-23CF-44E3-9099-C40C66FF867C}">
                  <a14:compatExt spid="_x0000_s3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133</xdr:row>
          <xdr:rowOff>38100</xdr:rowOff>
        </xdr:from>
        <xdr:to>
          <xdr:col>3</xdr:col>
          <xdr:colOff>552450</xdr:colOff>
          <xdr:row>133</xdr:row>
          <xdr:rowOff>247650</xdr:rowOff>
        </xdr:to>
        <xdr:sp macro="" textlink="">
          <xdr:nvSpPr>
            <xdr:cNvPr id="3478" name="Option Button 406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133</xdr:row>
          <xdr:rowOff>266700</xdr:rowOff>
        </xdr:from>
        <xdr:to>
          <xdr:col>4</xdr:col>
          <xdr:colOff>0</xdr:colOff>
          <xdr:row>135</xdr:row>
          <xdr:rowOff>266700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134</xdr:row>
          <xdr:rowOff>38100</xdr:rowOff>
        </xdr:from>
        <xdr:to>
          <xdr:col>3</xdr:col>
          <xdr:colOff>552450</xdr:colOff>
          <xdr:row>134</xdr:row>
          <xdr:rowOff>247650</xdr:rowOff>
        </xdr:to>
        <xdr:sp macro="" textlink="">
          <xdr:nvSpPr>
            <xdr:cNvPr id="3482" name="Option Button 410" hidden="1">
              <a:extLst>
                <a:ext uri="{63B3BB69-23CF-44E3-9099-C40C66FF867C}">
                  <a14:compatExt spid="_x0000_s3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135</xdr:row>
          <xdr:rowOff>28575</xdr:rowOff>
        </xdr:from>
        <xdr:to>
          <xdr:col>3</xdr:col>
          <xdr:colOff>552450</xdr:colOff>
          <xdr:row>135</xdr:row>
          <xdr:rowOff>238125</xdr:rowOff>
        </xdr:to>
        <xdr:sp macro="" textlink="">
          <xdr:nvSpPr>
            <xdr:cNvPr id="3483" name="Option Button 411" hidden="1">
              <a:extLst>
                <a:ext uri="{63B3BB69-23CF-44E3-9099-C40C66FF867C}">
                  <a14:compatExt spid="_x0000_s3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136</xdr:row>
          <xdr:rowOff>0</xdr:rowOff>
        </xdr:from>
        <xdr:to>
          <xdr:col>4</xdr:col>
          <xdr:colOff>0</xdr:colOff>
          <xdr:row>138</xdr:row>
          <xdr:rowOff>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136</xdr:row>
          <xdr:rowOff>47625</xdr:rowOff>
        </xdr:from>
        <xdr:to>
          <xdr:col>3</xdr:col>
          <xdr:colOff>552450</xdr:colOff>
          <xdr:row>136</xdr:row>
          <xdr:rowOff>247650</xdr:rowOff>
        </xdr:to>
        <xdr:sp macro="" textlink="">
          <xdr:nvSpPr>
            <xdr:cNvPr id="3486" name="Option Button 414" hidden="1">
              <a:extLst>
                <a:ext uri="{63B3BB69-23CF-44E3-9099-C40C66FF867C}">
                  <a14:compatExt spid="_x0000_s3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137</xdr:row>
          <xdr:rowOff>38100</xdr:rowOff>
        </xdr:from>
        <xdr:to>
          <xdr:col>3</xdr:col>
          <xdr:colOff>552450</xdr:colOff>
          <xdr:row>137</xdr:row>
          <xdr:rowOff>247650</xdr:rowOff>
        </xdr:to>
        <xdr:sp macro="" textlink="">
          <xdr:nvSpPr>
            <xdr:cNvPr id="3487" name="Option Button 415" hidden="1">
              <a:extLst>
                <a:ext uri="{63B3BB69-23CF-44E3-9099-C40C66FF867C}">
                  <a14:compatExt spid="_x0000_s3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138</xdr:row>
          <xdr:rowOff>0</xdr:rowOff>
        </xdr:from>
        <xdr:to>
          <xdr:col>4</xdr:col>
          <xdr:colOff>0</xdr:colOff>
          <xdr:row>140</xdr:row>
          <xdr:rowOff>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138</xdr:row>
          <xdr:rowOff>47625</xdr:rowOff>
        </xdr:from>
        <xdr:to>
          <xdr:col>3</xdr:col>
          <xdr:colOff>552450</xdr:colOff>
          <xdr:row>138</xdr:row>
          <xdr:rowOff>247650</xdr:rowOff>
        </xdr:to>
        <xdr:sp macro="" textlink="">
          <xdr:nvSpPr>
            <xdr:cNvPr id="3490" name="Option Button 418" hidden="1">
              <a:extLst>
                <a:ext uri="{63B3BB69-23CF-44E3-9099-C40C66FF867C}">
                  <a14:compatExt spid="_x0000_s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139</xdr:row>
          <xdr:rowOff>38100</xdr:rowOff>
        </xdr:from>
        <xdr:to>
          <xdr:col>3</xdr:col>
          <xdr:colOff>552450</xdr:colOff>
          <xdr:row>139</xdr:row>
          <xdr:rowOff>247650</xdr:rowOff>
        </xdr:to>
        <xdr:sp macro="" textlink="">
          <xdr:nvSpPr>
            <xdr:cNvPr id="3491" name="Option Button 419" hidden="1">
              <a:extLst>
                <a:ext uri="{63B3BB69-23CF-44E3-9099-C40C66FF867C}">
                  <a14:compatExt spid="_x0000_s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140</xdr:row>
          <xdr:rowOff>0</xdr:rowOff>
        </xdr:from>
        <xdr:to>
          <xdr:col>4</xdr:col>
          <xdr:colOff>0</xdr:colOff>
          <xdr:row>142</xdr:row>
          <xdr:rowOff>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140</xdr:row>
          <xdr:rowOff>47625</xdr:rowOff>
        </xdr:from>
        <xdr:to>
          <xdr:col>3</xdr:col>
          <xdr:colOff>552450</xdr:colOff>
          <xdr:row>140</xdr:row>
          <xdr:rowOff>247650</xdr:rowOff>
        </xdr:to>
        <xdr:sp macro="" textlink="">
          <xdr:nvSpPr>
            <xdr:cNvPr id="3494" name="Option Button 422" hidden="1">
              <a:extLst>
                <a:ext uri="{63B3BB69-23CF-44E3-9099-C40C66FF867C}">
                  <a14:compatExt spid="_x0000_s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141</xdr:row>
          <xdr:rowOff>38100</xdr:rowOff>
        </xdr:from>
        <xdr:to>
          <xdr:col>3</xdr:col>
          <xdr:colOff>552450</xdr:colOff>
          <xdr:row>141</xdr:row>
          <xdr:rowOff>247650</xdr:rowOff>
        </xdr:to>
        <xdr:sp macro="" textlink="">
          <xdr:nvSpPr>
            <xdr:cNvPr id="3495" name="Option Button 423" hidden="1">
              <a:extLst>
                <a:ext uri="{63B3BB69-23CF-44E3-9099-C40C66FF867C}">
                  <a14:compatExt spid="_x0000_s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142</xdr:row>
          <xdr:rowOff>0</xdr:rowOff>
        </xdr:from>
        <xdr:to>
          <xdr:col>4</xdr:col>
          <xdr:colOff>0</xdr:colOff>
          <xdr:row>144</xdr:row>
          <xdr:rowOff>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142</xdr:row>
          <xdr:rowOff>47625</xdr:rowOff>
        </xdr:from>
        <xdr:to>
          <xdr:col>3</xdr:col>
          <xdr:colOff>552450</xdr:colOff>
          <xdr:row>142</xdr:row>
          <xdr:rowOff>247650</xdr:rowOff>
        </xdr:to>
        <xdr:sp macro="" textlink="">
          <xdr:nvSpPr>
            <xdr:cNvPr id="3498" name="Option Button 426" hidden="1">
              <a:extLst>
                <a:ext uri="{63B3BB69-23CF-44E3-9099-C40C66FF867C}">
                  <a14:compatExt spid="_x0000_s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143</xdr:row>
          <xdr:rowOff>38100</xdr:rowOff>
        </xdr:from>
        <xdr:to>
          <xdr:col>3</xdr:col>
          <xdr:colOff>552450</xdr:colOff>
          <xdr:row>143</xdr:row>
          <xdr:rowOff>247650</xdr:rowOff>
        </xdr:to>
        <xdr:sp macro="" textlink="">
          <xdr:nvSpPr>
            <xdr:cNvPr id="3499" name="Option Button 427" hidden="1">
              <a:extLst>
                <a:ext uri="{63B3BB69-23CF-44E3-9099-C40C66FF867C}">
                  <a14:compatExt spid="_x0000_s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143</xdr:row>
          <xdr:rowOff>266700</xdr:rowOff>
        </xdr:from>
        <xdr:to>
          <xdr:col>4</xdr:col>
          <xdr:colOff>0</xdr:colOff>
          <xdr:row>145</xdr:row>
          <xdr:rowOff>266700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144</xdr:row>
          <xdr:rowOff>38100</xdr:rowOff>
        </xdr:from>
        <xdr:to>
          <xdr:col>3</xdr:col>
          <xdr:colOff>552450</xdr:colOff>
          <xdr:row>144</xdr:row>
          <xdr:rowOff>247650</xdr:rowOff>
        </xdr:to>
        <xdr:sp macro="" textlink="">
          <xdr:nvSpPr>
            <xdr:cNvPr id="3503" name="Option Button 431" hidden="1">
              <a:extLst>
                <a:ext uri="{63B3BB69-23CF-44E3-9099-C40C66FF867C}">
                  <a14:compatExt spid="_x0000_s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145</xdr:row>
          <xdr:rowOff>28575</xdr:rowOff>
        </xdr:from>
        <xdr:to>
          <xdr:col>3</xdr:col>
          <xdr:colOff>552450</xdr:colOff>
          <xdr:row>145</xdr:row>
          <xdr:rowOff>238125</xdr:rowOff>
        </xdr:to>
        <xdr:sp macro="" textlink="">
          <xdr:nvSpPr>
            <xdr:cNvPr id="3504" name="Option Button 432" hidden="1">
              <a:extLst>
                <a:ext uri="{63B3BB69-23CF-44E3-9099-C40C66FF867C}">
                  <a14:compatExt spid="_x0000_s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146</xdr:row>
          <xdr:rowOff>0</xdr:rowOff>
        </xdr:from>
        <xdr:to>
          <xdr:col>4</xdr:col>
          <xdr:colOff>0</xdr:colOff>
          <xdr:row>148</xdr:row>
          <xdr:rowOff>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146</xdr:row>
          <xdr:rowOff>47625</xdr:rowOff>
        </xdr:from>
        <xdr:to>
          <xdr:col>3</xdr:col>
          <xdr:colOff>552450</xdr:colOff>
          <xdr:row>146</xdr:row>
          <xdr:rowOff>247650</xdr:rowOff>
        </xdr:to>
        <xdr:sp macro="" textlink="">
          <xdr:nvSpPr>
            <xdr:cNvPr id="3507" name="Option Button 435" hidden="1">
              <a:extLst>
                <a:ext uri="{63B3BB69-23CF-44E3-9099-C40C66FF867C}">
                  <a14:compatExt spid="_x0000_s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147</xdr:row>
          <xdr:rowOff>38100</xdr:rowOff>
        </xdr:from>
        <xdr:to>
          <xdr:col>3</xdr:col>
          <xdr:colOff>552450</xdr:colOff>
          <xdr:row>147</xdr:row>
          <xdr:rowOff>247650</xdr:rowOff>
        </xdr:to>
        <xdr:sp macro="" textlink="">
          <xdr:nvSpPr>
            <xdr:cNvPr id="3508" name="Option Button 436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148</xdr:row>
          <xdr:rowOff>0</xdr:rowOff>
        </xdr:from>
        <xdr:to>
          <xdr:col>4</xdr:col>
          <xdr:colOff>0</xdr:colOff>
          <xdr:row>150</xdr:row>
          <xdr:rowOff>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148</xdr:row>
          <xdr:rowOff>47625</xdr:rowOff>
        </xdr:from>
        <xdr:to>
          <xdr:col>3</xdr:col>
          <xdr:colOff>552450</xdr:colOff>
          <xdr:row>148</xdr:row>
          <xdr:rowOff>247650</xdr:rowOff>
        </xdr:to>
        <xdr:sp macro="" textlink="">
          <xdr:nvSpPr>
            <xdr:cNvPr id="3511" name="Option Button 439" hidden="1">
              <a:extLst>
                <a:ext uri="{63B3BB69-23CF-44E3-9099-C40C66FF867C}">
                  <a14:compatExt spid="_x0000_s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149</xdr:row>
          <xdr:rowOff>38100</xdr:rowOff>
        </xdr:from>
        <xdr:to>
          <xdr:col>3</xdr:col>
          <xdr:colOff>552450</xdr:colOff>
          <xdr:row>149</xdr:row>
          <xdr:rowOff>247650</xdr:rowOff>
        </xdr:to>
        <xdr:sp macro="" textlink="">
          <xdr:nvSpPr>
            <xdr:cNvPr id="3512" name="Option Button 440" hidden="1">
              <a:extLst>
                <a:ext uri="{63B3BB69-23CF-44E3-9099-C40C66FF867C}">
                  <a14:compatExt spid="_x0000_s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150</xdr:row>
          <xdr:rowOff>0</xdr:rowOff>
        </xdr:from>
        <xdr:to>
          <xdr:col>4</xdr:col>
          <xdr:colOff>0</xdr:colOff>
          <xdr:row>152</xdr:row>
          <xdr:rowOff>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150</xdr:row>
          <xdr:rowOff>47625</xdr:rowOff>
        </xdr:from>
        <xdr:to>
          <xdr:col>3</xdr:col>
          <xdr:colOff>552450</xdr:colOff>
          <xdr:row>150</xdr:row>
          <xdr:rowOff>247650</xdr:rowOff>
        </xdr:to>
        <xdr:sp macro="" textlink="">
          <xdr:nvSpPr>
            <xdr:cNvPr id="3515" name="Option Button 443" hidden="1">
              <a:extLst>
                <a:ext uri="{63B3BB69-23CF-44E3-9099-C40C66FF867C}">
                  <a14:compatExt spid="_x0000_s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151</xdr:row>
          <xdr:rowOff>38100</xdr:rowOff>
        </xdr:from>
        <xdr:to>
          <xdr:col>3</xdr:col>
          <xdr:colOff>552450</xdr:colOff>
          <xdr:row>151</xdr:row>
          <xdr:rowOff>247650</xdr:rowOff>
        </xdr:to>
        <xdr:sp macro="" textlink="">
          <xdr:nvSpPr>
            <xdr:cNvPr id="3516" name="Option Button 444" hidden="1">
              <a:extLst>
                <a:ext uri="{63B3BB69-23CF-44E3-9099-C40C66FF867C}">
                  <a14:compatExt spid="_x0000_s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152</xdr:row>
          <xdr:rowOff>0</xdr:rowOff>
        </xdr:from>
        <xdr:to>
          <xdr:col>4</xdr:col>
          <xdr:colOff>0</xdr:colOff>
          <xdr:row>154</xdr:row>
          <xdr:rowOff>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152</xdr:row>
          <xdr:rowOff>47625</xdr:rowOff>
        </xdr:from>
        <xdr:to>
          <xdr:col>3</xdr:col>
          <xdr:colOff>552450</xdr:colOff>
          <xdr:row>152</xdr:row>
          <xdr:rowOff>247650</xdr:rowOff>
        </xdr:to>
        <xdr:sp macro="" textlink="">
          <xdr:nvSpPr>
            <xdr:cNvPr id="3519" name="Option Button 447" hidden="1">
              <a:extLst>
                <a:ext uri="{63B3BB69-23CF-44E3-9099-C40C66FF867C}">
                  <a14:compatExt spid="_x0000_s3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153</xdr:row>
          <xdr:rowOff>38100</xdr:rowOff>
        </xdr:from>
        <xdr:to>
          <xdr:col>3</xdr:col>
          <xdr:colOff>552450</xdr:colOff>
          <xdr:row>153</xdr:row>
          <xdr:rowOff>247650</xdr:rowOff>
        </xdr:to>
        <xdr:sp macro="" textlink="">
          <xdr:nvSpPr>
            <xdr:cNvPr id="3520" name="Option Button 448" hidden="1">
              <a:extLst>
                <a:ext uri="{63B3BB69-23CF-44E3-9099-C40C66FF867C}">
                  <a14:compatExt spid="_x0000_s3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153</xdr:row>
          <xdr:rowOff>266700</xdr:rowOff>
        </xdr:from>
        <xdr:to>
          <xdr:col>4</xdr:col>
          <xdr:colOff>0</xdr:colOff>
          <xdr:row>155</xdr:row>
          <xdr:rowOff>266700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154</xdr:row>
          <xdr:rowOff>38100</xdr:rowOff>
        </xdr:from>
        <xdr:to>
          <xdr:col>3</xdr:col>
          <xdr:colOff>552450</xdr:colOff>
          <xdr:row>154</xdr:row>
          <xdr:rowOff>247650</xdr:rowOff>
        </xdr:to>
        <xdr:sp macro="" textlink="">
          <xdr:nvSpPr>
            <xdr:cNvPr id="3524" name="Option Button 452" hidden="1">
              <a:extLst>
                <a:ext uri="{63B3BB69-23CF-44E3-9099-C40C66FF867C}">
                  <a14:compatExt spid="_x0000_s3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155</xdr:row>
          <xdr:rowOff>28575</xdr:rowOff>
        </xdr:from>
        <xdr:to>
          <xdr:col>3</xdr:col>
          <xdr:colOff>552450</xdr:colOff>
          <xdr:row>155</xdr:row>
          <xdr:rowOff>238125</xdr:rowOff>
        </xdr:to>
        <xdr:sp macro="" textlink="">
          <xdr:nvSpPr>
            <xdr:cNvPr id="3525" name="Option Button 453" hidden="1">
              <a:extLst>
                <a:ext uri="{63B3BB69-23CF-44E3-9099-C40C66FF867C}">
                  <a14:compatExt spid="_x0000_s3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156</xdr:row>
          <xdr:rowOff>0</xdr:rowOff>
        </xdr:from>
        <xdr:to>
          <xdr:col>4</xdr:col>
          <xdr:colOff>0</xdr:colOff>
          <xdr:row>158</xdr:row>
          <xdr:rowOff>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156</xdr:row>
          <xdr:rowOff>47625</xdr:rowOff>
        </xdr:from>
        <xdr:to>
          <xdr:col>3</xdr:col>
          <xdr:colOff>552450</xdr:colOff>
          <xdr:row>156</xdr:row>
          <xdr:rowOff>247650</xdr:rowOff>
        </xdr:to>
        <xdr:sp macro="" textlink="">
          <xdr:nvSpPr>
            <xdr:cNvPr id="3528" name="Option Button 456" hidden="1">
              <a:extLst>
                <a:ext uri="{63B3BB69-23CF-44E3-9099-C40C66FF867C}">
                  <a14:compatExt spid="_x0000_s3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157</xdr:row>
          <xdr:rowOff>38100</xdr:rowOff>
        </xdr:from>
        <xdr:to>
          <xdr:col>3</xdr:col>
          <xdr:colOff>552450</xdr:colOff>
          <xdr:row>157</xdr:row>
          <xdr:rowOff>247650</xdr:rowOff>
        </xdr:to>
        <xdr:sp macro="" textlink="">
          <xdr:nvSpPr>
            <xdr:cNvPr id="3529" name="Option Button 457" hidden="1">
              <a:extLst>
                <a:ext uri="{63B3BB69-23CF-44E3-9099-C40C66FF867C}">
                  <a14:compatExt spid="_x0000_s3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158</xdr:row>
          <xdr:rowOff>0</xdr:rowOff>
        </xdr:from>
        <xdr:to>
          <xdr:col>4</xdr:col>
          <xdr:colOff>0</xdr:colOff>
          <xdr:row>160</xdr:row>
          <xdr:rowOff>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158</xdr:row>
          <xdr:rowOff>47625</xdr:rowOff>
        </xdr:from>
        <xdr:to>
          <xdr:col>3</xdr:col>
          <xdr:colOff>552450</xdr:colOff>
          <xdr:row>158</xdr:row>
          <xdr:rowOff>247650</xdr:rowOff>
        </xdr:to>
        <xdr:sp macro="" textlink="">
          <xdr:nvSpPr>
            <xdr:cNvPr id="3532" name="Option Button 460" hidden="1">
              <a:extLst>
                <a:ext uri="{63B3BB69-23CF-44E3-9099-C40C66FF867C}">
                  <a14:compatExt spid="_x0000_s3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159</xdr:row>
          <xdr:rowOff>38100</xdr:rowOff>
        </xdr:from>
        <xdr:to>
          <xdr:col>3</xdr:col>
          <xdr:colOff>552450</xdr:colOff>
          <xdr:row>159</xdr:row>
          <xdr:rowOff>247650</xdr:rowOff>
        </xdr:to>
        <xdr:sp macro="" textlink="">
          <xdr:nvSpPr>
            <xdr:cNvPr id="3533" name="Option Button 461" hidden="1">
              <a:extLst>
                <a:ext uri="{63B3BB69-23CF-44E3-9099-C40C66FF867C}">
                  <a14:compatExt spid="_x0000_s3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160</xdr:row>
          <xdr:rowOff>0</xdr:rowOff>
        </xdr:from>
        <xdr:to>
          <xdr:col>4</xdr:col>
          <xdr:colOff>0</xdr:colOff>
          <xdr:row>162</xdr:row>
          <xdr:rowOff>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160</xdr:row>
          <xdr:rowOff>47625</xdr:rowOff>
        </xdr:from>
        <xdr:to>
          <xdr:col>3</xdr:col>
          <xdr:colOff>552450</xdr:colOff>
          <xdr:row>160</xdr:row>
          <xdr:rowOff>247650</xdr:rowOff>
        </xdr:to>
        <xdr:sp macro="" textlink="">
          <xdr:nvSpPr>
            <xdr:cNvPr id="3536" name="Option Button 464" hidden="1">
              <a:extLst>
                <a:ext uri="{63B3BB69-23CF-44E3-9099-C40C66FF867C}">
                  <a14:compatExt spid="_x0000_s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161</xdr:row>
          <xdr:rowOff>38100</xdr:rowOff>
        </xdr:from>
        <xdr:to>
          <xdr:col>3</xdr:col>
          <xdr:colOff>552450</xdr:colOff>
          <xdr:row>161</xdr:row>
          <xdr:rowOff>247650</xdr:rowOff>
        </xdr:to>
        <xdr:sp macro="" textlink="">
          <xdr:nvSpPr>
            <xdr:cNvPr id="3537" name="Option Button 465" hidden="1">
              <a:extLst>
                <a:ext uri="{63B3BB69-23CF-44E3-9099-C40C66FF867C}">
                  <a14:compatExt spid="_x0000_s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162</xdr:row>
          <xdr:rowOff>0</xdr:rowOff>
        </xdr:from>
        <xdr:to>
          <xdr:col>4</xdr:col>
          <xdr:colOff>0</xdr:colOff>
          <xdr:row>164</xdr:row>
          <xdr:rowOff>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162</xdr:row>
          <xdr:rowOff>47625</xdr:rowOff>
        </xdr:from>
        <xdr:to>
          <xdr:col>3</xdr:col>
          <xdr:colOff>552450</xdr:colOff>
          <xdr:row>162</xdr:row>
          <xdr:rowOff>247650</xdr:rowOff>
        </xdr:to>
        <xdr:sp macro="" textlink="">
          <xdr:nvSpPr>
            <xdr:cNvPr id="3540" name="Option Button 468" hidden="1">
              <a:extLst>
                <a:ext uri="{63B3BB69-23CF-44E3-9099-C40C66FF867C}">
                  <a14:compatExt spid="_x0000_s3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163</xdr:row>
          <xdr:rowOff>38100</xdr:rowOff>
        </xdr:from>
        <xdr:to>
          <xdr:col>3</xdr:col>
          <xdr:colOff>552450</xdr:colOff>
          <xdr:row>163</xdr:row>
          <xdr:rowOff>247650</xdr:rowOff>
        </xdr:to>
        <xdr:sp macro="" textlink="">
          <xdr:nvSpPr>
            <xdr:cNvPr id="3541" name="Option Button 469" hidden="1">
              <a:extLst>
                <a:ext uri="{63B3BB69-23CF-44E3-9099-C40C66FF867C}">
                  <a14:compatExt spid="_x0000_s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163</xdr:row>
          <xdr:rowOff>266700</xdr:rowOff>
        </xdr:from>
        <xdr:to>
          <xdr:col>4</xdr:col>
          <xdr:colOff>0</xdr:colOff>
          <xdr:row>165</xdr:row>
          <xdr:rowOff>266700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164</xdr:row>
          <xdr:rowOff>38100</xdr:rowOff>
        </xdr:from>
        <xdr:to>
          <xdr:col>3</xdr:col>
          <xdr:colOff>552450</xdr:colOff>
          <xdr:row>164</xdr:row>
          <xdr:rowOff>247650</xdr:rowOff>
        </xdr:to>
        <xdr:sp macro="" textlink="">
          <xdr:nvSpPr>
            <xdr:cNvPr id="3545" name="Option Button 473" hidden="1">
              <a:extLst>
                <a:ext uri="{63B3BB69-23CF-44E3-9099-C40C66FF867C}">
                  <a14:compatExt spid="_x0000_s3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165</xdr:row>
          <xdr:rowOff>28575</xdr:rowOff>
        </xdr:from>
        <xdr:to>
          <xdr:col>3</xdr:col>
          <xdr:colOff>552450</xdr:colOff>
          <xdr:row>165</xdr:row>
          <xdr:rowOff>238125</xdr:rowOff>
        </xdr:to>
        <xdr:sp macro="" textlink="">
          <xdr:nvSpPr>
            <xdr:cNvPr id="3546" name="Option Button 474" hidden="1">
              <a:extLst>
                <a:ext uri="{63B3BB69-23CF-44E3-9099-C40C66FF867C}">
                  <a14:compatExt spid="_x0000_s3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166</xdr:row>
          <xdr:rowOff>0</xdr:rowOff>
        </xdr:from>
        <xdr:to>
          <xdr:col>4</xdr:col>
          <xdr:colOff>0</xdr:colOff>
          <xdr:row>168</xdr:row>
          <xdr:rowOff>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166</xdr:row>
          <xdr:rowOff>47625</xdr:rowOff>
        </xdr:from>
        <xdr:to>
          <xdr:col>3</xdr:col>
          <xdr:colOff>552450</xdr:colOff>
          <xdr:row>166</xdr:row>
          <xdr:rowOff>247650</xdr:rowOff>
        </xdr:to>
        <xdr:sp macro="" textlink="">
          <xdr:nvSpPr>
            <xdr:cNvPr id="3549" name="Option Button 477" hidden="1">
              <a:extLst>
                <a:ext uri="{63B3BB69-23CF-44E3-9099-C40C66FF867C}">
                  <a14:compatExt spid="_x0000_s3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167</xdr:row>
          <xdr:rowOff>38100</xdr:rowOff>
        </xdr:from>
        <xdr:to>
          <xdr:col>3</xdr:col>
          <xdr:colOff>552450</xdr:colOff>
          <xdr:row>167</xdr:row>
          <xdr:rowOff>247650</xdr:rowOff>
        </xdr:to>
        <xdr:sp macro="" textlink="">
          <xdr:nvSpPr>
            <xdr:cNvPr id="3550" name="Option Button 478" hidden="1">
              <a:extLst>
                <a:ext uri="{63B3BB69-23CF-44E3-9099-C40C66FF867C}">
                  <a14:compatExt spid="_x0000_s3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168</xdr:row>
          <xdr:rowOff>0</xdr:rowOff>
        </xdr:from>
        <xdr:to>
          <xdr:col>4</xdr:col>
          <xdr:colOff>0</xdr:colOff>
          <xdr:row>170</xdr:row>
          <xdr:rowOff>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168</xdr:row>
          <xdr:rowOff>47625</xdr:rowOff>
        </xdr:from>
        <xdr:to>
          <xdr:col>3</xdr:col>
          <xdr:colOff>552450</xdr:colOff>
          <xdr:row>168</xdr:row>
          <xdr:rowOff>247650</xdr:rowOff>
        </xdr:to>
        <xdr:sp macro="" textlink="">
          <xdr:nvSpPr>
            <xdr:cNvPr id="3553" name="Option Button 481" hidden="1">
              <a:extLst>
                <a:ext uri="{63B3BB69-23CF-44E3-9099-C40C66FF867C}">
                  <a14:compatExt spid="_x0000_s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169</xdr:row>
          <xdr:rowOff>38100</xdr:rowOff>
        </xdr:from>
        <xdr:to>
          <xdr:col>3</xdr:col>
          <xdr:colOff>552450</xdr:colOff>
          <xdr:row>169</xdr:row>
          <xdr:rowOff>247650</xdr:rowOff>
        </xdr:to>
        <xdr:sp macro="" textlink="">
          <xdr:nvSpPr>
            <xdr:cNvPr id="3554" name="Option Button 482" hidden="1">
              <a:extLst>
                <a:ext uri="{63B3BB69-23CF-44E3-9099-C40C66FF867C}">
                  <a14:compatExt spid="_x0000_s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170</xdr:row>
          <xdr:rowOff>0</xdr:rowOff>
        </xdr:from>
        <xdr:to>
          <xdr:col>4</xdr:col>
          <xdr:colOff>0</xdr:colOff>
          <xdr:row>172</xdr:row>
          <xdr:rowOff>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170</xdr:row>
          <xdr:rowOff>47625</xdr:rowOff>
        </xdr:from>
        <xdr:to>
          <xdr:col>3</xdr:col>
          <xdr:colOff>552450</xdr:colOff>
          <xdr:row>170</xdr:row>
          <xdr:rowOff>247650</xdr:rowOff>
        </xdr:to>
        <xdr:sp macro="" textlink="">
          <xdr:nvSpPr>
            <xdr:cNvPr id="3557" name="Option Button 485" hidden="1">
              <a:extLst>
                <a:ext uri="{63B3BB69-23CF-44E3-9099-C40C66FF867C}">
                  <a14:compatExt spid="_x0000_s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171</xdr:row>
          <xdr:rowOff>38100</xdr:rowOff>
        </xdr:from>
        <xdr:to>
          <xdr:col>3</xdr:col>
          <xdr:colOff>552450</xdr:colOff>
          <xdr:row>171</xdr:row>
          <xdr:rowOff>247650</xdr:rowOff>
        </xdr:to>
        <xdr:sp macro="" textlink="">
          <xdr:nvSpPr>
            <xdr:cNvPr id="3558" name="Option Button 486" hidden="1">
              <a:extLst>
                <a:ext uri="{63B3BB69-23CF-44E3-9099-C40C66FF867C}">
                  <a14:compatExt spid="_x0000_s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172</xdr:row>
          <xdr:rowOff>0</xdr:rowOff>
        </xdr:from>
        <xdr:to>
          <xdr:col>4</xdr:col>
          <xdr:colOff>0</xdr:colOff>
          <xdr:row>174</xdr:row>
          <xdr:rowOff>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172</xdr:row>
          <xdr:rowOff>47625</xdr:rowOff>
        </xdr:from>
        <xdr:to>
          <xdr:col>3</xdr:col>
          <xdr:colOff>552450</xdr:colOff>
          <xdr:row>172</xdr:row>
          <xdr:rowOff>247650</xdr:rowOff>
        </xdr:to>
        <xdr:sp macro="" textlink="">
          <xdr:nvSpPr>
            <xdr:cNvPr id="3561" name="Option Button 489" hidden="1">
              <a:extLst>
                <a:ext uri="{63B3BB69-23CF-44E3-9099-C40C66FF867C}">
                  <a14:compatExt spid="_x0000_s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173</xdr:row>
          <xdr:rowOff>38100</xdr:rowOff>
        </xdr:from>
        <xdr:to>
          <xdr:col>3</xdr:col>
          <xdr:colOff>552450</xdr:colOff>
          <xdr:row>173</xdr:row>
          <xdr:rowOff>247650</xdr:rowOff>
        </xdr:to>
        <xdr:sp macro="" textlink="">
          <xdr:nvSpPr>
            <xdr:cNvPr id="3562" name="Option Button 490" hidden="1">
              <a:extLst>
                <a:ext uri="{63B3BB69-23CF-44E3-9099-C40C66FF867C}">
                  <a14:compatExt spid="_x0000_s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173</xdr:row>
          <xdr:rowOff>266700</xdr:rowOff>
        </xdr:from>
        <xdr:to>
          <xdr:col>4</xdr:col>
          <xdr:colOff>0</xdr:colOff>
          <xdr:row>175</xdr:row>
          <xdr:rowOff>266700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174</xdr:row>
          <xdr:rowOff>38100</xdr:rowOff>
        </xdr:from>
        <xdr:to>
          <xdr:col>3</xdr:col>
          <xdr:colOff>552450</xdr:colOff>
          <xdr:row>174</xdr:row>
          <xdr:rowOff>247650</xdr:rowOff>
        </xdr:to>
        <xdr:sp macro="" textlink="">
          <xdr:nvSpPr>
            <xdr:cNvPr id="3566" name="Option Button 494" hidden="1">
              <a:extLst>
                <a:ext uri="{63B3BB69-23CF-44E3-9099-C40C66FF867C}">
                  <a14:compatExt spid="_x0000_s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175</xdr:row>
          <xdr:rowOff>28575</xdr:rowOff>
        </xdr:from>
        <xdr:to>
          <xdr:col>3</xdr:col>
          <xdr:colOff>552450</xdr:colOff>
          <xdr:row>175</xdr:row>
          <xdr:rowOff>238125</xdr:rowOff>
        </xdr:to>
        <xdr:sp macro="" textlink="">
          <xdr:nvSpPr>
            <xdr:cNvPr id="3567" name="Option Button 495" hidden="1">
              <a:extLst>
                <a:ext uri="{63B3BB69-23CF-44E3-9099-C40C66FF867C}">
                  <a14:compatExt spid="_x0000_s3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176</xdr:row>
          <xdr:rowOff>0</xdr:rowOff>
        </xdr:from>
        <xdr:to>
          <xdr:col>4</xdr:col>
          <xdr:colOff>0</xdr:colOff>
          <xdr:row>178</xdr:row>
          <xdr:rowOff>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176</xdr:row>
          <xdr:rowOff>47625</xdr:rowOff>
        </xdr:from>
        <xdr:to>
          <xdr:col>3</xdr:col>
          <xdr:colOff>552450</xdr:colOff>
          <xdr:row>176</xdr:row>
          <xdr:rowOff>247650</xdr:rowOff>
        </xdr:to>
        <xdr:sp macro="" textlink="">
          <xdr:nvSpPr>
            <xdr:cNvPr id="3570" name="Option Button 498" hidden="1">
              <a:extLst>
                <a:ext uri="{63B3BB69-23CF-44E3-9099-C40C66FF867C}">
                  <a14:compatExt spid="_x0000_s3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177</xdr:row>
          <xdr:rowOff>38100</xdr:rowOff>
        </xdr:from>
        <xdr:to>
          <xdr:col>3</xdr:col>
          <xdr:colOff>552450</xdr:colOff>
          <xdr:row>177</xdr:row>
          <xdr:rowOff>247650</xdr:rowOff>
        </xdr:to>
        <xdr:sp macro="" textlink="">
          <xdr:nvSpPr>
            <xdr:cNvPr id="3571" name="Option Button 499" hidden="1">
              <a:extLst>
                <a:ext uri="{63B3BB69-23CF-44E3-9099-C40C66FF867C}">
                  <a14:compatExt spid="_x0000_s3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178</xdr:row>
          <xdr:rowOff>0</xdr:rowOff>
        </xdr:from>
        <xdr:to>
          <xdr:col>4</xdr:col>
          <xdr:colOff>0</xdr:colOff>
          <xdr:row>180</xdr:row>
          <xdr:rowOff>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178</xdr:row>
          <xdr:rowOff>47625</xdr:rowOff>
        </xdr:from>
        <xdr:to>
          <xdr:col>3</xdr:col>
          <xdr:colOff>552450</xdr:colOff>
          <xdr:row>178</xdr:row>
          <xdr:rowOff>247650</xdr:rowOff>
        </xdr:to>
        <xdr:sp macro="" textlink="">
          <xdr:nvSpPr>
            <xdr:cNvPr id="3574" name="Option Button 502" hidden="1">
              <a:extLst>
                <a:ext uri="{63B3BB69-23CF-44E3-9099-C40C66FF867C}">
                  <a14:compatExt spid="_x0000_s3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179</xdr:row>
          <xdr:rowOff>38100</xdr:rowOff>
        </xdr:from>
        <xdr:to>
          <xdr:col>3</xdr:col>
          <xdr:colOff>552450</xdr:colOff>
          <xdr:row>179</xdr:row>
          <xdr:rowOff>247650</xdr:rowOff>
        </xdr:to>
        <xdr:sp macro="" textlink="">
          <xdr:nvSpPr>
            <xdr:cNvPr id="3575" name="Option Button 503" hidden="1">
              <a:extLst>
                <a:ext uri="{63B3BB69-23CF-44E3-9099-C40C66FF867C}">
                  <a14:compatExt spid="_x0000_s3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180</xdr:row>
          <xdr:rowOff>0</xdr:rowOff>
        </xdr:from>
        <xdr:to>
          <xdr:col>4</xdr:col>
          <xdr:colOff>0</xdr:colOff>
          <xdr:row>182</xdr:row>
          <xdr:rowOff>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180</xdr:row>
          <xdr:rowOff>47625</xdr:rowOff>
        </xdr:from>
        <xdr:to>
          <xdr:col>3</xdr:col>
          <xdr:colOff>552450</xdr:colOff>
          <xdr:row>180</xdr:row>
          <xdr:rowOff>247650</xdr:rowOff>
        </xdr:to>
        <xdr:sp macro="" textlink="">
          <xdr:nvSpPr>
            <xdr:cNvPr id="3578" name="Option Button 506" hidden="1">
              <a:extLst>
                <a:ext uri="{63B3BB69-23CF-44E3-9099-C40C66FF867C}">
                  <a14:compatExt spid="_x0000_s3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181</xdr:row>
          <xdr:rowOff>38100</xdr:rowOff>
        </xdr:from>
        <xdr:to>
          <xdr:col>3</xdr:col>
          <xdr:colOff>552450</xdr:colOff>
          <xdr:row>181</xdr:row>
          <xdr:rowOff>247650</xdr:rowOff>
        </xdr:to>
        <xdr:sp macro="" textlink="">
          <xdr:nvSpPr>
            <xdr:cNvPr id="3579" name="Option Button 507" hidden="1">
              <a:extLst>
                <a:ext uri="{63B3BB69-23CF-44E3-9099-C40C66FF867C}">
                  <a14:compatExt spid="_x0000_s3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182</xdr:row>
          <xdr:rowOff>0</xdr:rowOff>
        </xdr:from>
        <xdr:to>
          <xdr:col>4</xdr:col>
          <xdr:colOff>0</xdr:colOff>
          <xdr:row>184</xdr:row>
          <xdr:rowOff>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182</xdr:row>
          <xdr:rowOff>47625</xdr:rowOff>
        </xdr:from>
        <xdr:to>
          <xdr:col>3</xdr:col>
          <xdr:colOff>552450</xdr:colOff>
          <xdr:row>182</xdr:row>
          <xdr:rowOff>247650</xdr:rowOff>
        </xdr:to>
        <xdr:sp macro="" textlink="">
          <xdr:nvSpPr>
            <xdr:cNvPr id="3582" name="Option Button 510" hidden="1">
              <a:extLst>
                <a:ext uri="{63B3BB69-23CF-44E3-9099-C40C66FF867C}">
                  <a14:compatExt spid="_x0000_s3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183</xdr:row>
          <xdr:rowOff>38100</xdr:rowOff>
        </xdr:from>
        <xdr:to>
          <xdr:col>3</xdr:col>
          <xdr:colOff>552450</xdr:colOff>
          <xdr:row>183</xdr:row>
          <xdr:rowOff>247650</xdr:rowOff>
        </xdr:to>
        <xdr:sp macro="" textlink="">
          <xdr:nvSpPr>
            <xdr:cNvPr id="3583" name="Option Button 511" hidden="1">
              <a:extLst>
                <a:ext uri="{63B3BB69-23CF-44E3-9099-C40C66FF867C}">
                  <a14:compatExt spid="_x0000_s3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  b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175260</xdr:rowOff>
    </xdr:from>
    <xdr:to>
      <xdr:col>10</xdr:col>
      <xdr:colOff>609600</xdr:colOff>
      <xdr:row>13</xdr:row>
      <xdr:rowOff>167640</xdr:rowOff>
    </xdr:to>
    <xdr:graphicFrame macro="">
      <xdr:nvGraphicFramePr>
        <xdr:cNvPr id="1133" name="圖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137160</xdr:rowOff>
    </xdr:from>
    <xdr:to>
      <xdr:col>10</xdr:col>
      <xdr:colOff>609600</xdr:colOff>
      <xdr:row>28</xdr:row>
      <xdr:rowOff>38100</xdr:rowOff>
    </xdr:to>
    <xdr:graphicFrame macro="">
      <xdr:nvGraphicFramePr>
        <xdr:cNvPr id="1134" name="圖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617220</xdr:colOff>
      <xdr:row>29</xdr:row>
      <xdr:rowOff>30480</xdr:rowOff>
    </xdr:from>
    <xdr:to>
      <xdr:col>8</xdr:col>
      <xdr:colOff>601980</xdr:colOff>
      <xdr:row>45</xdr:row>
      <xdr:rowOff>53340</xdr:rowOff>
    </xdr:to>
    <xdr:graphicFrame macro="">
      <xdr:nvGraphicFramePr>
        <xdr:cNvPr id="1135" name="圖表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3</xdr:col>
      <xdr:colOff>502920</xdr:colOff>
      <xdr:row>35</xdr:row>
      <xdr:rowOff>106680</xdr:rowOff>
    </xdr:from>
    <xdr:to>
      <xdr:col>4</xdr:col>
      <xdr:colOff>106680</xdr:colOff>
      <xdr:row>39</xdr:row>
      <xdr:rowOff>53340</xdr:rowOff>
    </xdr:to>
    <xdr:sp macro="" textlink="">
      <xdr:nvSpPr>
        <xdr:cNvPr id="1136" name="AutoShape 23"/>
        <xdr:cNvSpPr>
          <a:spLocks/>
        </xdr:cNvSpPr>
      </xdr:nvSpPr>
      <xdr:spPr bwMode="auto">
        <a:xfrm rot="10742024">
          <a:off x="2354580" y="7345680"/>
          <a:ext cx="220980" cy="769620"/>
        </a:xfrm>
        <a:prstGeom prst="rightBrace">
          <a:avLst>
            <a:gd name="adj1" fmla="val 2902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381000</xdr:colOff>
      <xdr:row>30</xdr:row>
      <xdr:rowOff>114300</xdr:rowOff>
    </xdr:from>
    <xdr:to>
      <xdr:col>6</xdr:col>
      <xdr:colOff>480060</xdr:colOff>
      <xdr:row>31</xdr:row>
      <xdr:rowOff>114300</xdr:rowOff>
    </xdr:to>
    <xdr:sp macro="" textlink="">
      <xdr:nvSpPr>
        <xdr:cNvPr id="1137" name="AutoShape 22"/>
        <xdr:cNvSpPr>
          <a:spLocks/>
        </xdr:cNvSpPr>
      </xdr:nvSpPr>
      <xdr:spPr bwMode="auto">
        <a:xfrm rot="-5498867">
          <a:off x="3722370" y="6061710"/>
          <a:ext cx="205740" cy="731520"/>
        </a:xfrm>
        <a:prstGeom prst="rightBrace">
          <a:avLst>
            <a:gd name="adj1" fmla="val 296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480060</xdr:colOff>
      <xdr:row>37</xdr:row>
      <xdr:rowOff>30480</xdr:rowOff>
    </xdr:from>
    <xdr:to>
      <xdr:col>8</xdr:col>
      <xdr:colOff>60960</xdr:colOff>
      <xdr:row>39</xdr:row>
      <xdr:rowOff>38100</xdr:rowOff>
    </xdr:to>
    <xdr:sp macro="" textlink="">
      <xdr:nvSpPr>
        <xdr:cNvPr id="1138" name="AutoShape 24"/>
        <xdr:cNvSpPr>
          <a:spLocks/>
        </xdr:cNvSpPr>
      </xdr:nvSpPr>
      <xdr:spPr bwMode="auto">
        <a:xfrm rot="557902">
          <a:off x="4953000" y="7680960"/>
          <a:ext cx="335280" cy="419100"/>
        </a:xfrm>
        <a:prstGeom prst="rightBrace">
          <a:avLst>
            <a:gd name="adj1" fmla="val 1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571500</xdr:colOff>
      <xdr:row>42</xdr:row>
      <xdr:rowOff>53340</xdr:rowOff>
    </xdr:from>
    <xdr:to>
      <xdr:col>7</xdr:col>
      <xdr:colOff>464820</xdr:colOff>
      <xdr:row>43</xdr:row>
      <xdr:rowOff>91440</xdr:rowOff>
    </xdr:to>
    <xdr:sp macro="" textlink="">
      <xdr:nvSpPr>
        <xdr:cNvPr id="1139" name="AutoShape 25"/>
        <xdr:cNvSpPr>
          <a:spLocks/>
        </xdr:cNvSpPr>
      </xdr:nvSpPr>
      <xdr:spPr bwMode="auto">
        <a:xfrm rot="3649099" flipV="1">
          <a:off x="4171950" y="8210550"/>
          <a:ext cx="243840" cy="1287780"/>
        </a:xfrm>
        <a:prstGeom prst="rightBrace">
          <a:avLst>
            <a:gd name="adj1" fmla="val 4401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182880</xdr:colOff>
      <xdr:row>41</xdr:row>
      <xdr:rowOff>152400</xdr:rowOff>
    </xdr:from>
    <xdr:to>
      <xdr:col>5</xdr:col>
      <xdr:colOff>213360</xdr:colOff>
      <xdr:row>42</xdr:row>
      <xdr:rowOff>137160</xdr:rowOff>
    </xdr:to>
    <xdr:sp macro="" textlink="">
      <xdr:nvSpPr>
        <xdr:cNvPr id="1140" name="AutoShape 26"/>
        <xdr:cNvSpPr>
          <a:spLocks/>
        </xdr:cNvSpPr>
      </xdr:nvSpPr>
      <xdr:spPr bwMode="auto">
        <a:xfrm rot="7742293">
          <a:off x="2876550" y="8401050"/>
          <a:ext cx="190500" cy="640080"/>
        </a:xfrm>
        <a:prstGeom prst="rightBrace">
          <a:avLst>
            <a:gd name="adj1" fmla="val 28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259080</xdr:colOff>
      <xdr:row>31</xdr:row>
      <xdr:rowOff>137160</xdr:rowOff>
    </xdr:from>
    <xdr:to>
      <xdr:col>7</xdr:col>
      <xdr:colOff>441960</xdr:colOff>
      <xdr:row>35</xdr:row>
      <xdr:rowOff>91440</xdr:rowOff>
    </xdr:to>
    <xdr:sp macro="" textlink="">
      <xdr:nvSpPr>
        <xdr:cNvPr id="1141" name="AutoShape 27"/>
        <xdr:cNvSpPr>
          <a:spLocks/>
        </xdr:cNvSpPr>
      </xdr:nvSpPr>
      <xdr:spPr bwMode="auto">
        <a:xfrm rot="-2025807">
          <a:off x="4732020" y="6553200"/>
          <a:ext cx="182880" cy="777240"/>
        </a:xfrm>
        <a:prstGeom prst="rightBrace">
          <a:avLst>
            <a:gd name="adj1" fmla="val 35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182880</xdr:colOff>
      <xdr:row>32</xdr:row>
      <xdr:rowOff>38100</xdr:rowOff>
    </xdr:from>
    <xdr:to>
      <xdr:col>4</xdr:col>
      <xdr:colOff>579120</xdr:colOff>
      <xdr:row>33</xdr:row>
      <xdr:rowOff>38100</xdr:rowOff>
    </xdr:to>
    <xdr:sp macro="" textlink="">
      <xdr:nvSpPr>
        <xdr:cNvPr id="1142" name="AutoShape 28"/>
        <xdr:cNvSpPr>
          <a:spLocks/>
        </xdr:cNvSpPr>
      </xdr:nvSpPr>
      <xdr:spPr bwMode="auto">
        <a:xfrm rot="-7912096">
          <a:off x="2747010" y="6564630"/>
          <a:ext cx="205740" cy="396240"/>
        </a:xfrm>
        <a:prstGeom prst="rightBrace">
          <a:avLst>
            <a:gd name="adj1" fmla="val 1604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499110</xdr:colOff>
      <xdr:row>29</xdr:row>
      <xdr:rowOff>152400</xdr:rowOff>
    </xdr:from>
    <xdr:to>
      <xdr:col>6</xdr:col>
      <xdr:colOff>397941</xdr:colOff>
      <xdr:row>30</xdr:row>
      <xdr:rowOff>152400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3581400" y="6156960"/>
          <a:ext cx="52578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輸出精力</a:t>
          </a:r>
        </a:p>
      </xdr:txBody>
    </xdr:sp>
    <xdr:clientData/>
  </xdr:twoCellAnchor>
  <xdr:twoCellAnchor>
    <xdr:from>
      <xdr:col>7</xdr:col>
      <xdr:colOff>459105</xdr:colOff>
      <xdr:row>32</xdr:row>
      <xdr:rowOff>0</xdr:rowOff>
    </xdr:from>
    <xdr:to>
      <xdr:col>8</xdr:col>
      <xdr:colOff>413670</xdr:colOff>
      <xdr:row>33</xdr:row>
      <xdr:rowOff>55410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4937760" y="6621780"/>
          <a:ext cx="693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領導能力</a:t>
          </a:r>
        </a:p>
      </xdr:txBody>
    </xdr:sp>
    <xdr:clientData/>
  </xdr:twoCellAnchor>
  <xdr:twoCellAnchor>
    <xdr:from>
      <xdr:col>8</xdr:col>
      <xdr:colOff>70485</xdr:colOff>
      <xdr:row>37</xdr:row>
      <xdr:rowOff>45720</xdr:rowOff>
    </xdr:from>
    <xdr:to>
      <xdr:col>8</xdr:col>
      <xdr:colOff>412950</xdr:colOff>
      <xdr:row>39</xdr:row>
      <xdr:rowOff>38515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5295900" y="7703820"/>
          <a:ext cx="335280" cy="388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生活步調</a:t>
          </a:r>
        </a:p>
      </xdr:txBody>
    </xdr:sp>
    <xdr:clientData/>
  </xdr:twoCellAnchor>
  <xdr:twoCellAnchor>
    <xdr:from>
      <xdr:col>7</xdr:col>
      <xdr:colOff>0</xdr:colOff>
      <xdr:row>43</xdr:row>
      <xdr:rowOff>7620</xdr:rowOff>
    </xdr:from>
    <xdr:to>
      <xdr:col>7</xdr:col>
      <xdr:colOff>342900</xdr:colOff>
      <xdr:row>44</xdr:row>
      <xdr:rowOff>177279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4472940" y="8900160"/>
          <a:ext cx="342900" cy="365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社交能力</a:t>
          </a:r>
        </a:p>
      </xdr:txBody>
    </xdr:sp>
    <xdr:clientData/>
  </xdr:twoCellAnchor>
  <xdr:twoCellAnchor>
    <xdr:from>
      <xdr:col>4</xdr:col>
      <xdr:colOff>156210</xdr:colOff>
      <xdr:row>42</xdr:row>
      <xdr:rowOff>131445</xdr:rowOff>
    </xdr:from>
    <xdr:to>
      <xdr:col>4</xdr:col>
      <xdr:colOff>607797</xdr:colOff>
      <xdr:row>44</xdr:row>
      <xdr:rowOff>68644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2628900" y="8801100"/>
          <a:ext cx="449580" cy="358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工作調整能力</a:t>
          </a:r>
          <a:endParaRPr lang="zh-TW" altLang="en-US" sz="10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3</xdr:col>
      <xdr:colOff>194310</xdr:colOff>
      <xdr:row>36</xdr:row>
      <xdr:rowOff>114300</xdr:rowOff>
    </xdr:from>
    <xdr:to>
      <xdr:col>3</xdr:col>
      <xdr:colOff>529351</xdr:colOff>
      <xdr:row>38</xdr:row>
      <xdr:rowOff>76200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2049780" y="7559040"/>
          <a:ext cx="327660" cy="373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情緒穩定</a:t>
          </a:r>
        </a:p>
      </xdr:txBody>
    </xdr:sp>
    <xdr:clientData/>
  </xdr:twoCellAnchor>
  <xdr:twoCellAnchor>
    <xdr:from>
      <xdr:col>3</xdr:col>
      <xdr:colOff>499110</xdr:colOff>
      <xdr:row>31</xdr:row>
      <xdr:rowOff>121920</xdr:rowOff>
    </xdr:from>
    <xdr:to>
      <xdr:col>4</xdr:col>
      <xdr:colOff>234234</xdr:colOff>
      <xdr:row>32</xdr:row>
      <xdr:rowOff>121920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2354580" y="6545580"/>
          <a:ext cx="35814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服從性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84"/>
  <sheetViews>
    <sheetView tabSelected="1" workbookViewId="0"/>
  </sheetViews>
  <sheetFormatPr defaultRowHeight="16.5"/>
  <cols>
    <col min="1" max="1" width="6.25" customWidth="1"/>
    <col min="2" max="2" width="45.5" customWidth="1"/>
    <col min="3" max="3" width="1.5" customWidth="1"/>
    <col min="4" max="4" width="9" style="1" customWidth="1"/>
    <col min="5" max="5" width="9.5" bestFit="1" customWidth="1"/>
    <col min="6" max="6" width="0" hidden="1" customWidth="1"/>
  </cols>
  <sheetData>
    <row r="1" spans="1:6" ht="48" customHeight="1">
      <c r="A1" s="42" t="s">
        <v>207</v>
      </c>
      <c r="B1" s="40"/>
      <c r="C1" s="41"/>
      <c r="D1" s="41"/>
      <c r="E1" s="41"/>
    </row>
    <row r="2" spans="1:6" ht="29.25" customHeight="1" thickBot="1">
      <c r="A2" s="35" t="s">
        <v>206</v>
      </c>
      <c r="B2" s="23"/>
      <c r="C2" s="23"/>
      <c r="D2" s="23"/>
      <c r="E2" s="23"/>
    </row>
    <row r="3" spans="1:6" ht="21.75" thickBot="1">
      <c r="A3" s="16" t="s">
        <v>204</v>
      </c>
      <c r="B3" s="17"/>
      <c r="C3" s="18"/>
      <c r="D3" s="19"/>
      <c r="E3" s="20"/>
    </row>
    <row r="4" spans="1:6" ht="21.75" customHeight="1" thickBot="1">
      <c r="A4" s="13">
        <v>1</v>
      </c>
      <c r="B4" s="25" t="s">
        <v>42</v>
      </c>
      <c r="C4" s="10"/>
      <c r="D4" s="30"/>
      <c r="E4" s="36" t="str">
        <f>IF(F4=0,"",IF(F4=1,"A","J"))</f>
        <v/>
      </c>
      <c r="F4" s="29">
        <v>0</v>
      </c>
    </row>
    <row r="5" spans="1:6" ht="21.75" customHeight="1" thickBot="1">
      <c r="A5" s="14"/>
      <c r="B5" s="26" t="s">
        <v>43</v>
      </c>
      <c r="C5" s="11"/>
      <c r="D5" s="31"/>
      <c r="E5" s="37"/>
      <c r="F5" s="29"/>
    </row>
    <row r="6" spans="1:6" ht="21.75" customHeight="1" thickBot="1">
      <c r="A6" s="15">
        <v>2</v>
      </c>
      <c r="B6" s="27" t="s">
        <v>44</v>
      </c>
      <c r="C6" s="12"/>
      <c r="D6" s="32"/>
      <c r="E6" s="36" t="str">
        <f>IF(F6=0,"",IF(F6=1,"B","I"))</f>
        <v/>
      </c>
      <c r="F6" s="29">
        <v>0</v>
      </c>
    </row>
    <row r="7" spans="1:6" ht="21.75" customHeight="1" thickBot="1">
      <c r="A7" s="14"/>
      <c r="B7" s="26" t="s">
        <v>45</v>
      </c>
      <c r="C7" s="11"/>
      <c r="D7" s="31"/>
      <c r="E7" s="37"/>
      <c r="F7" s="29"/>
    </row>
    <row r="8" spans="1:6" ht="21.75" customHeight="1" thickBot="1">
      <c r="A8" s="15">
        <v>3</v>
      </c>
      <c r="B8" s="27" t="s">
        <v>46</v>
      </c>
      <c r="C8" s="12"/>
      <c r="D8" s="32"/>
      <c r="E8" s="36" t="str">
        <f>IF(F8=0,"",IF(F8=1,"C","H"))</f>
        <v/>
      </c>
      <c r="F8" s="29">
        <v>0</v>
      </c>
    </row>
    <row r="9" spans="1:6" ht="21.75" customHeight="1" thickBot="1">
      <c r="A9" s="14"/>
      <c r="B9" s="26" t="s">
        <v>47</v>
      </c>
      <c r="C9" s="11"/>
      <c r="D9" s="31"/>
      <c r="E9" s="37"/>
      <c r="F9" s="29"/>
    </row>
    <row r="10" spans="1:6" ht="21.75" customHeight="1" thickBot="1">
      <c r="A10" s="15">
        <v>4</v>
      </c>
      <c r="B10" s="27" t="s">
        <v>48</v>
      </c>
      <c r="C10" s="12"/>
      <c r="D10" s="32"/>
      <c r="E10" s="36" t="str">
        <f>IF(F10=0,"",IF(F10=1,"D","G"))</f>
        <v/>
      </c>
      <c r="F10" s="29">
        <v>0</v>
      </c>
    </row>
    <row r="11" spans="1:6" ht="21.75" customHeight="1" thickBot="1">
      <c r="A11" s="14"/>
      <c r="B11" s="26" t="s">
        <v>49</v>
      </c>
      <c r="C11" s="11"/>
      <c r="D11" s="31"/>
      <c r="E11" s="37"/>
      <c r="F11" s="29"/>
    </row>
    <row r="12" spans="1:6" ht="21.75" customHeight="1" thickBot="1">
      <c r="A12" s="13">
        <v>5</v>
      </c>
      <c r="B12" s="25" t="s">
        <v>50</v>
      </c>
      <c r="C12" s="10"/>
      <c r="D12" s="30"/>
      <c r="E12" s="36" t="str">
        <f>IF(F12=0,"",IF(F12=1,"E","F"))</f>
        <v/>
      </c>
      <c r="F12" s="29">
        <v>0</v>
      </c>
    </row>
    <row r="13" spans="1:6" ht="21.75" customHeight="1" thickBot="1">
      <c r="A13" s="14"/>
      <c r="B13" s="26" t="s">
        <v>51</v>
      </c>
      <c r="C13" s="11"/>
      <c r="D13" s="31"/>
      <c r="E13" s="37"/>
      <c r="F13" s="29"/>
    </row>
    <row r="14" spans="1:6" ht="21.75" customHeight="1" thickBot="1">
      <c r="A14" s="13">
        <v>6</v>
      </c>
      <c r="B14" s="25" t="s">
        <v>52</v>
      </c>
      <c r="C14" s="10"/>
      <c r="D14" s="30"/>
      <c r="E14" s="36" t="str">
        <f>IF(F14=0,"",IF(F14=1,"A","I"))</f>
        <v/>
      </c>
      <c r="F14" s="29">
        <v>0</v>
      </c>
    </row>
    <row r="15" spans="1:6" ht="21.75" customHeight="1" thickBot="1">
      <c r="A15" s="14"/>
      <c r="B15" s="26" t="s">
        <v>53</v>
      </c>
      <c r="C15" s="11"/>
      <c r="D15" s="31"/>
      <c r="E15" s="37"/>
      <c r="F15" s="29"/>
    </row>
    <row r="16" spans="1:6" ht="21.75" customHeight="1" thickBot="1">
      <c r="A16" s="13">
        <v>7</v>
      </c>
      <c r="B16" s="25" t="s">
        <v>54</v>
      </c>
      <c r="C16" s="10"/>
      <c r="D16" s="30"/>
      <c r="E16" s="36" t="str">
        <f>IF(F16=0,"",IF(F16=1,"B","J"))</f>
        <v/>
      </c>
      <c r="F16" s="29">
        <v>0</v>
      </c>
    </row>
    <row r="17" spans="1:6" ht="21.75" customHeight="1" thickBot="1">
      <c r="A17" s="14"/>
      <c r="B17" s="26" t="s">
        <v>55</v>
      </c>
      <c r="C17" s="11"/>
      <c r="D17" s="31"/>
      <c r="E17" s="37"/>
      <c r="F17" s="29"/>
    </row>
    <row r="18" spans="1:6" ht="21.75" customHeight="1" thickBot="1">
      <c r="A18" s="13">
        <v>8</v>
      </c>
      <c r="B18" s="25" t="s">
        <v>46</v>
      </c>
      <c r="C18" s="10"/>
      <c r="D18" s="30"/>
      <c r="E18" s="36" t="str">
        <f>IF(F18=0,"",IF(F18=1,"C","G"))</f>
        <v/>
      </c>
      <c r="F18" s="29">
        <v>0</v>
      </c>
    </row>
    <row r="19" spans="1:6" ht="21.75" customHeight="1" thickBot="1">
      <c r="A19" s="14"/>
      <c r="B19" s="26" t="s">
        <v>56</v>
      </c>
      <c r="C19" s="11"/>
      <c r="D19" s="31"/>
      <c r="E19" s="37"/>
      <c r="F19" s="29"/>
    </row>
    <row r="20" spans="1:6" ht="21.75" customHeight="1" thickBot="1">
      <c r="A20" s="13">
        <v>9</v>
      </c>
      <c r="B20" s="25" t="s">
        <v>57</v>
      </c>
      <c r="C20" s="10"/>
      <c r="D20" s="30"/>
      <c r="E20" s="36" t="str">
        <f>IF(F20=0,"",IF(F20=1,"D","H"))</f>
        <v/>
      </c>
      <c r="F20" s="29">
        <v>0</v>
      </c>
    </row>
    <row r="21" spans="1:6" ht="21.75" customHeight="1" thickBot="1">
      <c r="A21" s="14"/>
      <c r="B21" s="26" t="s">
        <v>58</v>
      </c>
      <c r="C21" s="11"/>
      <c r="D21" s="31"/>
      <c r="E21" s="37"/>
      <c r="F21" s="29"/>
    </row>
    <row r="22" spans="1:6" ht="21.75" customHeight="1" thickBot="1">
      <c r="A22" s="13">
        <v>10</v>
      </c>
      <c r="B22" s="25" t="s">
        <v>59</v>
      </c>
      <c r="C22" s="10"/>
      <c r="D22" s="30"/>
      <c r="E22" s="36" t="str">
        <f>IF(F22=0,"",IF(F22=1,"E","I"))</f>
        <v/>
      </c>
      <c r="F22" s="29">
        <v>0</v>
      </c>
    </row>
    <row r="23" spans="1:6" ht="21.75" customHeight="1" thickBot="1">
      <c r="A23" s="14"/>
      <c r="B23" s="26" t="s">
        <v>60</v>
      </c>
      <c r="C23" s="11"/>
      <c r="D23" s="31"/>
      <c r="E23" s="37"/>
      <c r="F23" s="29"/>
    </row>
    <row r="24" spans="1:6" ht="21.75" customHeight="1" thickBot="1">
      <c r="A24" s="13">
        <v>11</v>
      </c>
      <c r="B24" s="25" t="s">
        <v>61</v>
      </c>
      <c r="C24" s="10"/>
      <c r="D24" s="30"/>
      <c r="E24" s="36" t="str">
        <f>IF(F24=0,"",IF(F24=1,"F","I"))</f>
        <v/>
      </c>
      <c r="F24" s="29">
        <v>0</v>
      </c>
    </row>
    <row r="25" spans="1:6" ht="21.75" customHeight="1" thickBot="1">
      <c r="A25" s="14"/>
      <c r="B25" s="26" t="s">
        <v>62</v>
      </c>
      <c r="C25" s="11"/>
      <c r="D25" s="31"/>
      <c r="E25" s="37"/>
      <c r="F25" s="29"/>
    </row>
    <row r="26" spans="1:6" ht="21.75" customHeight="1" thickBot="1">
      <c r="A26" s="13">
        <v>12</v>
      </c>
      <c r="B26" s="25" t="s">
        <v>63</v>
      </c>
      <c r="C26" s="10"/>
      <c r="D26" s="30"/>
      <c r="E26" s="36" t="str">
        <f>IF(F26=0,"",IF(F26=1,"A","B"))</f>
        <v/>
      </c>
      <c r="F26" s="29">
        <v>0</v>
      </c>
    </row>
    <row r="27" spans="1:6" ht="21.75" customHeight="1" thickBot="1">
      <c r="A27" s="14"/>
      <c r="B27" s="26" t="s">
        <v>64</v>
      </c>
      <c r="C27" s="11"/>
      <c r="D27" s="31"/>
      <c r="E27" s="37"/>
      <c r="F27" s="29"/>
    </row>
    <row r="28" spans="1:6" ht="21.75" customHeight="1" thickBot="1">
      <c r="A28" s="13">
        <v>13</v>
      </c>
      <c r="B28" s="25" t="s">
        <v>65</v>
      </c>
      <c r="C28" s="10"/>
      <c r="D28" s="30"/>
      <c r="E28" s="36" t="str">
        <f>IF(F28=0,"",IF(F28=1,"C","E"))</f>
        <v/>
      </c>
      <c r="F28" s="29">
        <v>0</v>
      </c>
    </row>
    <row r="29" spans="1:6" ht="21.75" customHeight="1" thickBot="1">
      <c r="A29" s="14"/>
      <c r="B29" s="26" t="s">
        <v>66</v>
      </c>
      <c r="C29" s="11"/>
      <c r="D29" s="31"/>
      <c r="E29" s="37"/>
      <c r="F29" s="29"/>
    </row>
    <row r="30" spans="1:6" ht="21.75" customHeight="1" thickBot="1">
      <c r="A30" s="13">
        <v>14</v>
      </c>
      <c r="B30" s="25" t="s">
        <v>67</v>
      </c>
      <c r="C30" s="10"/>
      <c r="D30" s="30"/>
      <c r="E30" s="36" t="str">
        <f>IF(F30=0,"",IF(F30=1,"D","J"))</f>
        <v/>
      </c>
      <c r="F30" s="29">
        <v>0</v>
      </c>
    </row>
    <row r="31" spans="1:6" ht="21.75" customHeight="1" thickBot="1">
      <c r="A31" s="14"/>
      <c r="B31" s="26" t="s">
        <v>68</v>
      </c>
      <c r="C31" s="11"/>
      <c r="D31" s="31"/>
      <c r="E31" s="37"/>
      <c r="F31" s="29"/>
    </row>
    <row r="32" spans="1:6" ht="21.75" customHeight="1" thickBot="1">
      <c r="A32" s="13">
        <v>15</v>
      </c>
      <c r="B32" s="25" t="s">
        <v>69</v>
      </c>
      <c r="C32" s="10"/>
      <c r="D32" s="30"/>
      <c r="E32" s="36" t="str">
        <f>IF(F32=0,"",IF(F32=1,"F","G"))</f>
        <v/>
      </c>
      <c r="F32" s="29">
        <v>0</v>
      </c>
    </row>
    <row r="33" spans="1:6" ht="21.75" customHeight="1" thickBot="1">
      <c r="A33" s="14"/>
      <c r="B33" s="26" t="s">
        <v>70</v>
      </c>
      <c r="C33" s="11"/>
      <c r="D33" s="31"/>
      <c r="E33" s="37"/>
      <c r="F33" s="29"/>
    </row>
    <row r="34" spans="1:6" ht="21.75" customHeight="1" thickBot="1">
      <c r="A34" s="13">
        <v>16</v>
      </c>
      <c r="B34" s="25" t="s">
        <v>58</v>
      </c>
      <c r="C34" s="10"/>
      <c r="D34" s="30"/>
      <c r="E34" s="36" t="str">
        <f>IF(F34=0,"",IF(F34=1,"H","I"))</f>
        <v/>
      </c>
      <c r="F34" s="29">
        <v>0</v>
      </c>
    </row>
    <row r="35" spans="1:6" ht="21.75" customHeight="1" thickBot="1">
      <c r="A35" s="14"/>
      <c r="B35" s="26" t="s">
        <v>71</v>
      </c>
      <c r="C35" s="11"/>
      <c r="D35" s="31"/>
      <c r="E35" s="37"/>
      <c r="F35" s="29"/>
    </row>
    <row r="36" spans="1:6" ht="21.75" customHeight="1" thickBot="1">
      <c r="A36" s="13">
        <v>17</v>
      </c>
      <c r="B36" s="25" t="s">
        <v>72</v>
      </c>
      <c r="C36" s="10"/>
      <c r="D36" s="30"/>
      <c r="E36" s="36" t="str">
        <f>IF(F36=0,"",IF(F36=1,"A","C"))</f>
        <v/>
      </c>
      <c r="F36" s="29">
        <v>0</v>
      </c>
    </row>
    <row r="37" spans="1:6" ht="21.75" customHeight="1" thickBot="1">
      <c r="A37" s="14"/>
      <c r="B37" s="26" t="s">
        <v>73</v>
      </c>
      <c r="C37" s="11"/>
      <c r="D37" s="31"/>
      <c r="E37" s="37"/>
      <c r="F37" s="29"/>
    </row>
    <row r="38" spans="1:6" ht="21.75" customHeight="1" thickBot="1">
      <c r="A38" s="13">
        <v>18</v>
      </c>
      <c r="B38" s="25" t="s">
        <v>74</v>
      </c>
      <c r="C38" s="10"/>
      <c r="D38" s="30"/>
      <c r="E38" s="36" t="str">
        <f>IF(F38=0,"",IF(F38=1,"D","E"))</f>
        <v/>
      </c>
      <c r="F38" s="29">
        <v>0</v>
      </c>
    </row>
    <row r="39" spans="1:6" ht="21.75" customHeight="1" thickBot="1">
      <c r="A39" s="14"/>
      <c r="B39" s="26" t="s">
        <v>75</v>
      </c>
      <c r="C39" s="11"/>
      <c r="D39" s="31"/>
      <c r="E39" s="37"/>
      <c r="F39" s="29"/>
    </row>
    <row r="40" spans="1:6" ht="21.75" customHeight="1" thickBot="1">
      <c r="A40" s="13">
        <v>19</v>
      </c>
      <c r="B40" s="25" t="s">
        <v>76</v>
      </c>
      <c r="C40" s="10"/>
      <c r="D40" s="30"/>
      <c r="E40" s="36" t="str">
        <f>IF(F40=0,"",IF(F40=1,"B","F"))</f>
        <v/>
      </c>
      <c r="F40" s="29">
        <v>0</v>
      </c>
    </row>
    <row r="41" spans="1:6" ht="21.75" customHeight="1" thickBot="1">
      <c r="A41" s="14"/>
      <c r="B41" s="26" t="s">
        <v>77</v>
      </c>
      <c r="C41" s="11"/>
      <c r="D41" s="31"/>
      <c r="E41" s="37"/>
      <c r="F41" s="29"/>
    </row>
    <row r="42" spans="1:6" ht="21.75" customHeight="1" thickBot="1">
      <c r="A42" s="13">
        <v>20</v>
      </c>
      <c r="B42" s="25" t="s">
        <v>78</v>
      </c>
      <c r="C42" s="10"/>
      <c r="D42" s="30"/>
      <c r="E42" s="36" t="str">
        <f>IF(F42=0,"",IF(F42=1,"G","J"))</f>
        <v/>
      </c>
      <c r="F42" s="29">
        <v>0</v>
      </c>
    </row>
    <row r="43" spans="1:6" ht="21.75" customHeight="1" thickBot="1">
      <c r="A43" s="14"/>
      <c r="B43" s="26" t="s">
        <v>79</v>
      </c>
      <c r="C43" s="11"/>
      <c r="D43" s="31"/>
      <c r="E43" s="37"/>
      <c r="F43" s="29"/>
    </row>
    <row r="44" spans="1:6" ht="21.75" customHeight="1" thickBot="1">
      <c r="A44" s="13">
        <v>21</v>
      </c>
      <c r="B44" s="25" t="s">
        <v>58</v>
      </c>
      <c r="C44" s="10"/>
      <c r="D44" s="30"/>
      <c r="E44" s="36" t="str">
        <f>IF(F44=0,"",IF(F44=1,"H","J"))</f>
        <v/>
      </c>
      <c r="F44" s="29">
        <v>0</v>
      </c>
    </row>
    <row r="45" spans="1:6" ht="21.75" customHeight="1" thickBot="1">
      <c r="A45" s="14"/>
      <c r="B45" s="26" t="s">
        <v>55</v>
      </c>
      <c r="C45" s="11"/>
      <c r="D45" s="31"/>
      <c r="E45" s="37"/>
      <c r="F45" s="29"/>
    </row>
    <row r="46" spans="1:6" ht="21.75" customHeight="1" thickBot="1">
      <c r="A46" s="13">
        <v>22</v>
      </c>
      <c r="B46" s="25" t="s">
        <v>80</v>
      </c>
      <c r="C46" s="10"/>
      <c r="D46" s="30"/>
      <c r="E46" s="36" t="str">
        <f>IF(F46=0,"",IF(F46=1,"C","I"))</f>
        <v/>
      </c>
      <c r="F46" s="29">
        <v>0</v>
      </c>
    </row>
    <row r="47" spans="1:6" ht="21.75" customHeight="1" thickBot="1">
      <c r="A47" s="14"/>
      <c r="B47" s="26" t="s">
        <v>60</v>
      </c>
      <c r="C47" s="11"/>
      <c r="D47" s="31"/>
      <c r="E47" s="37"/>
      <c r="F47" s="29"/>
    </row>
    <row r="48" spans="1:6" ht="21.75" customHeight="1" thickBot="1">
      <c r="A48" s="13">
        <v>23</v>
      </c>
      <c r="B48" s="25" t="s">
        <v>52</v>
      </c>
      <c r="C48" s="10"/>
      <c r="D48" s="30"/>
      <c r="E48" s="36" t="str">
        <f>IF(F48=0,"",IF(F48=1,"A","F"))</f>
        <v/>
      </c>
      <c r="F48" s="29">
        <v>0</v>
      </c>
    </row>
    <row r="49" spans="1:6" ht="21.75" customHeight="1" thickBot="1">
      <c r="A49" s="14"/>
      <c r="B49" s="26" t="s">
        <v>81</v>
      </c>
      <c r="C49" s="11"/>
      <c r="D49" s="31"/>
      <c r="E49" s="37"/>
      <c r="F49" s="29"/>
    </row>
    <row r="50" spans="1:6" ht="21.75" customHeight="1" thickBot="1">
      <c r="A50" s="13">
        <v>24</v>
      </c>
      <c r="B50" s="25" t="s">
        <v>82</v>
      </c>
      <c r="C50" s="10"/>
      <c r="D50" s="30"/>
      <c r="E50" s="36" t="str">
        <f>IF(F50=0,"",IF(F50=1,"B","E"))</f>
        <v/>
      </c>
      <c r="F50" s="29">
        <v>0</v>
      </c>
    </row>
    <row r="51" spans="1:6" ht="21.75" customHeight="1" thickBot="1">
      <c r="A51" s="14"/>
      <c r="B51" s="26" t="s">
        <v>83</v>
      </c>
      <c r="C51" s="11"/>
      <c r="D51" s="31"/>
      <c r="E51" s="37"/>
      <c r="F51" s="29"/>
    </row>
    <row r="52" spans="1:6" ht="21.75" customHeight="1" thickBot="1">
      <c r="A52" s="13">
        <v>25</v>
      </c>
      <c r="B52" s="25" t="s">
        <v>84</v>
      </c>
      <c r="C52" s="10"/>
      <c r="D52" s="30"/>
      <c r="E52" s="36" t="str">
        <f>IF(F52=0,"",IF(F52=1,"C","D"))</f>
        <v/>
      </c>
      <c r="F52" s="29">
        <v>0</v>
      </c>
    </row>
    <row r="53" spans="1:6" ht="21.75" customHeight="1" thickBot="1">
      <c r="A53" s="14"/>
      <c r="B53" s="26" t="s">
        <v>85</v>
      </c>
      <c r="C53" s="11"/>
      <c r="D53" s="31"/>
      <c r="E53" s="37"/>
      <c r="F53" s="29"/>
    </row>
    <row r="54" spans="1:6" ht="21.75" customHeight="1" thickBot="1">
      <c r="A54" s="13">
        <v>26</v>
      </c>
      <c r="B54" s="25" t="s">
        <v>86</v>
      </c>
      <c r="C54" s="10"/>
      <c r="D54" s="30"/>
      <c r="E54" s="36" t="str">
        <f>IF(F54=0,"",IF(F54=1,"A","G"))</f>
        <v/>
      </c>
      <c r="F54" s="29">
        <v>0</v>
      </c>
    </row>
    <row r="55" spans="1:6" ht="21.75" customHeight="1" thickBot="1">
      <c r="A55" s="14"/>
      <c r="B55" s="26" t="s">
        <v>87</v>
      </c>
      <c r="C55" s="11"/>
      <c r="D55" s="31"/>
      <c r="E55" s="37"/>
      <c r="F55" s="29"/>
    </row>
    <row r="56" spans="1:6" ht="21.75" customHeight="1" thickBot="1">
      <c r="A56" s="13">
        <v>27</v>
      </c>
      <c r="B56" s="25" t="s">
        <v>88</v>
      </c>
      <c r="C56" s="10"/>
      <c r="D56" s="30"/>
      <c r="E56" s="36" t="str">
        <f>IF(F56=0,"",IF(F56=1,"E","G"))</f>
        <v/>
      </c>
      <c r="F56" s="29">
        <v>0</v>
      </c>
    </row>
    <row r="57" spans="1:6" ht="21.75" customHeight="1" thickBot="1">
      <c r="A57" s="14"/>
      <c r="B57" s="26" t="s">
        <v>89</v>
      </c>
      <c r="C57" s="11"/>
      <c r="D57" s="31"/>
      <c r="E57" s="37"/>
      <c r="F57" s="29"/>
    </row>
    <row r="58" spans="1:6" ht="21.75" customHeight="1" thickBot="1">
      <c r="A58" s="13">
        <v>28</v>
      </c>
      <c r="B58" s="25" t="s">
        <v>90</v>
      </c>
      <c r="C58" s="10"/>
      <c r="D58" s="30"/>
      <c r="E58" s="36" t="str">
        <f>IF(F58=0,"",IF(F58=1,"F","H"))</f>
        <v/>
      </c>
      <c r="F58" s="29">
        <v>0</v>
      </c>
    </row>
    <row r="59" spans="1:6" ht="21.75" customHeight="1" thickBot="1">
      <c r="A59" s="14"/>
      <c r="B59" s="26" t="s">
        <v>91</v>
      </c>
      <c r="C59" s="11"/>
      <c r="D59" s="31"/>
      <c r="E59" s="37"/>
      <c r="F59" s="29"/>
    </row>
    <row r="60" spans="1:6" ht="21.75" customHeight="1" thickBot="1">
      <c r="A60" s="13">
        <v>29</v>
      </c>
      <c r="B60" s="25" t="s">
        <v>92</v>
      </c>
      <c r="C60" s="10"/>
      <c r="D60" s="30"/>
      <c r="E60" s="36" t="str">
        <f>IF(F60=0,"",IF(F60=1,"I","J"))</f>
        <v/>
      </c>
      <c r="F60" s="29">
        <v>0</v>
      </c>
    </row>
    <row r="61" spans="1:6" ht="21.75" customHeight="1" thickBot="1">
      <c r="A61" s="14"/>
      <c r="B61" s="26" t="s">
        <v>93</v>
      </c>
      <c r="C61" s="11"/>
      <c r="D61" s="31"/>
      <c r="E61" s="37"/>
      <c r="F61" s="29"/>
    </row>
    <row r="62" spans="1:6" ht="21.75" customHeight="1" thickBot="1">
      <c r="A62" s="13">
        <v>30</v>
      </c>
      <c r="B62" s="25" t="s">
        <v>94</v>
      </c>
      <c r="C62" s="10"/>
      <c r="D62" s="30"/>
      <c r="E62" s="36" t="str">
        <f>IF(F62=0,"",IF(F62=1,"B","D"))</f>
        <v/>
      </c>
      <c r="F62" s="29">
        <v>0</v>
      </c>
    </row>
    <row r="63" spans="1:6" ht="21.75" customHeight="1" thickBot="1">
      <c r="A63" s="14"/>
      <c r="B63" s="26" t="s">
        <v>95</v>
      </c>
      <c r="C63" s="11"/>
      <c r="D63" s="31"/>
      <c r="E63" s="37"/>
      <c r="F63" s="29"/>
    </row>
    <row r="64" spans="1:6" ht="21.75" customHeight="1" thickBot="1">
      <c r="A64" s="13">
        <v>31</v>
      </c>
      <c r="B64" s="25" t="s">
        <v>96</v>
      </c>
      <c r="C64" s="10"/>
      <c r="D64" s="30"/>
      <c r="E64" s="36" t="str">
        <f>IF(F64=0,"",IF(F64=1,"A","E"))</f>
        <v/>
      </c>
      <c r="F64" s="29">
        <v>0</v>
      </c>
    </row>
    <row r="65" spans="1:6" ht="21.75" customHeight="1" thickBot="1">
      <c r="A65" s="14"/>
      <c r="B65" s="26" t="s">
        <v>97</v>
      </c>
      <c r="C65" s="11"/>
      <c r="D65" s="31"/>
      <c r="E65" s="37"/>
      <c r="F65" s="29"/>
    </row>
    <row r="66" spans="1:6" ht="21.75" customHeight="1" thickBot="1">
      <c r="A66" s="13">
        <v>32</v>
      </c>
      <c r="B66" s="25" t="s">
        <v>98</v>
      </c>
      <c r="C66" s="10"/>
      <c r="D66" s="30"/>
      <c r="E66" s="36" t="str">
        <f>IF(F66=0,"",IF(F66=1,"C","J"))</f>
        <v/>
      </c>
      <c r="F66" s="29">
        <v>0</v>
      </c>
    </row>
    <row r="67" spans="1:6" ht="21.75" customHeight="1" thickBot="1">
      <c r="A67" s="14"/>
      <c r="B67" s="26" t="s">
        <v>66</v>
      </c>
      <c r="C67" s="11"/>
      <c r="D67" s="31"/>
      <c r="E67" s="37"/>
      <c r="F67" s="29"/>
    </row>
    <row r="68" spans="1:6" ht="21.75" customHeight="1" thickBot="1">
      <c r="A68" s="13">
        <v>33</v>
      </c>
      <c r="B68" s="25" t="s">
        <v>99</v>
      </c>
      <c r="C68" s="10"/>
      <c r="D68" s="30"/>
      <c r="E68" s="36" t="str">
        <f>IF(F68=0,"",IF(F68=1,"G","H"))</f>
        <v/>
      </c>
      <c r="F68" s="29">
        <v>0</v>
      </c>
    </row>
    <row r="69" spans="1:6" ht="21.75" customHeight="1" thickBot="1">
      <c r="A69" s="14"/>
      <c r="B69" s="26" t="s">
        <v>58</v>
      </c>
      <c r="C69" s="11"/>
      <c r="D69" s="31"/>
      <c r="E69" s="37"/>
      <c r="F69" s="29"/>
    </row>
    <row r="70" spans="1:6" ht="21.75" customHeight="1" thickBot="1">
      <c r="A70" s="13">
        <v>34</v>
      </c>
      <c r="B70" s="25" t="s">
        <v>100</v>
      </c>
      <c r="C70" s="10"/>
      <c r="D70" s="30"/>
      <c r="E70" s="36" t="str">
        <f>IF(F70=0,"",IF(F70=1,"D","I"))</f>
        <v/>
      </c>
      <c r="F70" s="29">
        <v>0</v>
      </c>
    </row>
    <row r="71" spans="1:6" ht="21.75" customHeight="1" thickBot="1">
      <c r="A71" s="14"/>
      <c r="B71" s="26" t="s">
        <v>101</v>
      </c>
      <c r="C71" s="11"/>
      <c r="D71" s="31"/>
      <c r="E71" s="37"/>
      <c r="F71" s="29"/>
    </row>
    <row r="72" spans="1:6" ht="21.75" customHeight="1" thickBot="1">
      <c r="A72" s="13">
        <v>35</v>
      </c>
      <c r="B72" s="25" t="s">
        <v>102</v>
      </c>
      <c r="C72" s="10"/>
      <c r="D72" s="30"/>
      <c r="E72" s="36" t="str">
        <f>IF(F72=0,"",IF(F72=1,"C","F"))</f>
        <v/>
      </c>
      <c r="F72" s="29">
        <v>0</v>
      </c>
    </row>
    <row r="73" spans="1:6" ht="21.75" customHeight="1" thickBot="1">
      <c r="A73" s="14"/>
      <c r="B73" s="26" t="s">
        <v>103</v>
      </c>
      <c r="C73" s="11"/>
      <c r="D73" s="31"/>
      <c r="E73" s="37"/>
      <c r="F73" s="29"/>
    </row>
    <row r="74" spans="1:6" ht="21.75" customHeight="1" thickBot="1">
      <c r="A74" s="13">
        <v>36</v>
      </c>
      <c r="B74" s="25" t="s">
        <v>104</v>
      </c>
      <c r="C74" s="10"/>
      <c r="D74" s="30"/>
      <c r="E74" s="36" t="str">
        <f>IF(F74=0,"",IF(F74=1,"E","J"))</f>
        <v/>
      </c>
      <c r="F74" s="29">
        <v>0</v>
      </c>
    </row>
    <row r="75" spans="1:6" ht="21.75" customHeight="1" thickBot="1">
      <c r="A75" s="14"/>
      <c r="B75" s="26" t="s">
        <v>105</v>
      </c>
      <c r="C75" s="11"/>
      <c r="D75" s="31"/>
      <c r="E75" s="37"/>
      <c r="F75" s="29"/>
    </row>
    <row r="76" spans="1:6" ht="21.75" customHeight="1" thickBot="1">
      <c r="A76" s="13">
        <v>37</v>
      </c>
      <c r="B76" s="25" t="s">
        <v>106</v>
      </c>
      <c r="C76" s="10"/>
      <c r="D76" s="30"/>
      <c r="E76" s="36" t="str">
        <f>IF(F76=0,"",IF(F76=1,"B","C"))</f>
        <v/>
      </c>
      <c r="F76" s="29">
        <v>0</v>
      </c>
    </row>
    <row r="77" spans="1:6" ht="21.75" customHeight="1" thickBot="1">
      <c r="A77" s="14"/>
      <c r="B77" s="26" t="s">
        <v>107</v>
      </c>
      <c r="C77" s="11"/>
      <c r="D77" s="31"/>
      <c r="E77" s="37"/>
      <c r="F77" s="29"/>
    </row>
    <row r="78" spans="1:6" ht="21.75" customHeight="1" thickBot="1">
      <c r="A78" s="13">
        <v>38</v>
      </c>
      <c r="B78" s="25" t="s">
        <v>72</v>
      </c>
      <c r="C78" s="10"/>
      <c r="D78" s="30"/>
      <c r="E78" s="36" t="str">
        <f>IF(F78=0,"",IF(F78=1,"A","H"))</f>
        <v/>
      </c>
      <c r="F78" s="29">
        <v>0</v>
      </c>
    </row>
    <row r="79" spans="1:6" ht="21.75" customHeight="1" thickBot="1">
      <c r="A79" s="14"/>
      <c r="B79" s="26" t="s">
        <v>108</v>
      </c>
      <c r="C79" s="11"/>
      <c r="D79" s="31"/>
      <c r="E79" s="37"/>
      <c r="F79" s="29"/>
    </row>
    <row r="80" spans="1:6" ht="21.75" customHeight="1" thickBot="1">
      <c r="A80" s="13">
        <v>39</v>
      </c>
      <c r="B80" s="25" t="s">
        <v>67</v>
      </c>
      <c r="C80" s="10"/>
      <c r="D80" s="30"/>
      <c r="E80" s="36" t="str">
        <f>IF(F80=0,"",IF(F80=1,"D","F"))</f>
        <v/>
      </c>
      <c r="F80" s="29">
        <v>0</v>
      </c>
    </row>
    <row r="81" spans="1:6" ht="21.75" customHeight="1" thickBot="1">
      <c r="A81" s="14"/>
      <c r="B81" s="26" t="s">
        <v>109</v>
      </c>
      <c r="C81" s="11"/>
      <c r="D81" s="31"/>
      <c r="E81" s="37"/>
      <c r="F81" s="29"/>
    </row>
    <row r="82" spans="1:6" ht="21.75" customHeight="1" thickBot="1">
      <c r="A82" s="13">
        <v>40</v>
      </c>
      <c r="B82" s="25" t="s">
        <v>110</v>
      </c>
      <c r="C82" s="10"/>
      <c r="D82" s="30"/>
      <c r="E82" s="36" t="str">
        <f>IF(F82=0,"",IF(F82=1,"G","I"))</f>
        <v/>
      </c>
      <c r="F82" s="29">
        <v>0</v>
      </c>
    </row>
    <row r="83" spans="1:6" ht="21.75" customHeight="1" thickBot="1">
      <c r="A83" s="14"/>
      <c r="B83" s="26" t="s">
        <v>92</v>
      </c>
      <c r="C83" s="11"/>
      <c r="D83" s="31"/>
      <c r="E83" s="37"/>
      <c r="F83" s="29"/>
    </row>
    <row r="84" spans="1:6" ht="21.75" customHeight="1" thickBot="1">
      <c r="A84" s="13">
        <v>41</v>
      </c>
      <c r="B84" s="25" t="s">
        <v>112</v>
      </c>
      <c r="C84" s="10"/>
      <c r="D84" s="30"/>
      <c r="E84" s="36" t="str">
        <f>IF(F84=0,"",IF(F84=1,"F","J"))</f>
        <v/>
      </c>
      <c r="F84" s="29">
        <v>0</v>
      </c>
    </row>
    <row r="85" spans="1:6" ht="21.75" customHeight="1" thickBot="1">
      <c r="A85" s="14"/>
      <c r="B85" s="26" t="s">
        <v>113</v>
      </c>
      <c r="C85" s="11"/>
      <c r="D85" s="31"/>
      <c r="E85" s="37"/>
      <c r="F85" s="29"/>
    </row>
    <row r="86" spans="1:6" ht="21.75" customHeight="1" thickBot="1">
      <c r="A86" s="13">
        <v>42</v>
      </c>
      <c r="B86" s="25" t="s">
        <v>114</v>
      </c>
      <c r="C86" s="10"/>
      <c r="D86" s="30"/>
      <c r="E86" s="36" t="str">
        <f>IF(F86=0,"",IF(F86=1,"B","H"))</f>
        <v/>
      </c>
      <c r="F86" s="29">
        <v>0</v>
      </c>
    </row>
    <row r="87" spans="1:6" ht="21.75" customHeight="1" thickBot="1">
      <c r="A87" s="14"/>
      <c r="B87" s="26" t="s">
        <v>115</v>
      </c>
      <c r="C87" s="11"/>
      <c r="D87" s="31"/>
      <c r="E87" s="37"/>
      <c r="F87" s="29"/>
    </row>
    <row r="88" spans="1:6" ht="21.75" customHeight="1" thickBot="1">
      <c r="A88" s="13">
        <v>43</v>
      </c>
      <c r="B88" s="25" t="s">
        <v>116</v>
      </c>
      <c r="C88" s="10"/>
      <c r="D88" s="30"/>
      <c r="E88" s="36" t="str">
        <f>IF(F88=0,"",IF(F88=1,"A","D"))</f>
        <v/>
      </c>
      <c r="F88" s="29">
        <v>0</v>
      </c>
    </row>
    <row r="89" spans="1:6" ht="21.75" customHeight="1" thickBot="1">
      <c r="A89" s="14"/>
      <c r="B89" s="26" t="s">
        <v>117</v>
      </c>
      <c r="C89" s="11"/>
      <c r="D89" s="31"/>
      <c r="E89" s="37"/>
      <c r="F89" s="29"/>
    </row>
    <row r="90" spans="1:6" ht="21.75" customHeight="1" thickBot="1">
      <c r="A90" s="13">
        <v>44</v>
      </c>
      <c r="B90" s="25" t="s">
        <v>118</v>
      </c>
      <c r="C90" s="10"/>
      <c r="D90" s="30"/>
      <c r="E90" s="36" t="str">
        <f>IF(F90=0,"",IF(F90=1,"E","H"))</f>
        <v/>
      </c>
      <c r="F90" s="29">
        <v>0</v>
      </c>
    </row>
    <row r="91" spans="1:6" ht="21.75" customHeight="1" thickBot="1">
      <c r="A91" s="14"/>
      <c r="B91" s="26" t="s">
        <v>119</v>
      </c>
      <c r="C91" s="11"/>
      <c r="D91" s="31"/>
      <c r="E91" s="37"/>
      <c r="F91" s="29"/>
    </row>
    <row r="92" spans="1:6" ht="21.75" customHeight="1" thickBot="1">
      <c r="A92" s="13">
        <v>45</v>
      </c>
      <c r="B92" s="25" t="s">
        <v>120</v>
      </c>
      <c r="C92" s="10"/>
      <c r="D92" s="30"/>
      <c r="E92" s="36" t="str">
        <f>IF(F92=0,"",IF(F92=1,"B","G"))</f>
        <v/>
      </c>
      <c r="F92" s="29">
        <v>0</v>
      </c>
    </row>
    <row r="93" spans="1:6" ht="21.75" customHeight="1" thickBot="1">
      <c r="A93" s="14"/>
      <c r="B93" s="26" t="s">
        <v>121</v>
      </c>
      <c r="C93" s="11"/>
      <c r="D93" s="31"/>
      <c r="E93" s="37"/>
      <c r="F93" s="29"/>
    </row>
    <row r="94" spans="1:6" ht="21.75" thickBot="1">
      <c r="A94" s="21" t="s">
        <v>111</v>
      </c>
      <c r="B94" s="28"/>
      <c r="C94" s="22"/>
      <c r="D94" s="33"/>
      <c r="E94" s="34"/>
      <c r="F94" s="29"/>
    </row>
    <row r="95" spans="1:6" ht="21.75" customHeight="1">
      <c r="A95" s="13">
        <v>46</v>
      </c>
      <c r="B95" s="25" t="s">
        <v>122</v>
      </c>
      <c r="C95" s="10"/>
      <c r="D95" s="30"/>
      <c r="E95" s="38" t="str">
        <f>IF(F95=0,"",IF(F95=1,"j","a"))</f>
        <v/>
      </c>
      <c r="F95" s="29">
        <v>0</v>
      </c>
    </row>
    <row r="96" spans="1:6" ht="21.75" customHeight="1" thickBot="1">
      <c r="A96" s="14"/>
      <c r="B96" s="26" t="s">
        <v>123</v>
      </c>
      <c r="C96" s="11"/>
      <c r="D96" s="31"/>
      <c r="E96" s="39"/>
      <c r="F96" s="29"/>
    </row>
    <row r="97" spans="1:6" ht="21.75" customHeight="1">
      <c r="A97" s="13">
        <v>47</v>
      </c>
      <c r="B97" s="25" t="s">
        <v>124</v>
      </c>
      <c r="C97" s="10"/>
      <c r="D97" s="30"/>
      <c r="E97" s="38" t="str">
        <f>IF(F97=0,"",IF(F97=1,"i","b"))</f>
        <v/>
      </c>
      <c r="F97" s="29">
        <v>0</v>
      </c>
    </row>
    <row r="98" spans="1:6" ht="21.75" customHeight="1" thickBot="1">
      <c r="A98" s="14"/>
      <c r="B98" s="26" t="s">
        <v>125</v>
      </c>
      <c r="C98" s="11"/>
      <c r="D98" s="31"/>
      <c r="E98" s="39"/>
      <c r="F98" s="29"/>
    </row>
    <row r="99" spans="1:6" ht="21.75" customHeight="1">
      <c r="A99" s="13">
        <v>48</v>
      </c>
      <c r="B99" s="25" t="s">
        <v>126</v>
      </c>
      <c r="C99" s="10"/>
      <c r="D99" s="30"/>
      <c r="E99" s="38" t="str">
        <f>IF(F99=0,"",IF(F99=1,"h","c"))</f>
        <v/>
      </c>
      <c r="F99" s="29">
        <v>0</v>
      </c>
    </row>
    <row r="100" spans="1:6" ht="21.75" customHeight="1" thickBot="1">
      <c r="A100" s="14"/>
      <c r="B100" s="26" t="s">
        <v>127</v>
      </c>
      <c r="C100" s="11"/>
      <c r="D100" s="31"/>
      <c r="E100" s="39"/>
      <c r="F100" s="29"/>
    </row>
    <row r="101" spans="1:6" ht="21.75" customHeight="1">
      <c r="A101" s="13">
        <v>49</v>
      </c>
      <c r="B101" s="25" t="s">
        <v>128</v>
      </c>
      <c r="C101" s="10"/>
      <c r="D101" s="30"/>
      <c r="E101" s="38" t="str">
        <f>IF(F101=0,"",IF(F101=1,"g","d"))</f>
        <v/>
      </c>
      <c r="F101" s="29">
        <v>0</v>
      </c>
    </row>
    <row r="102" spans="1:6" ht="21.75" customHeight="1" thickBot="1">
      <c r="A102" s="14"/>
      <c r="B102" s="26" t="s">
        <v>129</v>
      </c>
      <c r="C102" s="11"/>
      <c r="D102" s="31"/>
      <c r="E102" s="39"/>
      <c r="F102" s="29"/>
    </row>
    <row r="103" spans="1:6" ht="21.75" customHeight="1">
      <c r="A103" s="13">
        <v>50</v>
      </c>
      <c r="B103" s="25" t="s">
        <v>130</v>
      </c>
      <c r="C103" s="10"/>
      <c r="D103" s="30"/>
      <c r="E103" s="38" t="str">
        <f>IF(F103=0,"",IF(F103=1,"f","e"))</f>
        <v/>
      </c>
      <c r="F103" s="29">
        <v>0</v>
      </c>
    </row>
    <row r="104" spans="1:6" ht="21.75" customHeight="1" thickBot="1">
      <c r="A104" s="14"/>
      <c r="B104" s="26" t="s">
        <v>131</v>
      </c>
      <c r="C104" s="11"/>
      <c r="D104" s="31"/>
      <c r="E104" s="39"/>
      <c r="F104" s="29"/>
    </row>
    <row r="105" spans="1:6" ht="21.75" customHeight="1">
      <c r="A105" s="13">
        <v>51</v>
      </c>
      <c r="B105" s="25" t="s">
        <v>132</v>
      </c>
      <c r="C105" s="10"/>
      <c r="D105" s="30"/>
      <c r="E105" s="38" t="str">
        <f>IF(F105=0,"",IF(F105=1,"i","a"))</f>
        <v/>
      </c>
      <c r="F105" s="29">
        <v>0</v>
      </c>
    </row>
    <row r="106" spans="1:6" ht="21.75" customHeight="1" thickBot="1">
      <c r="A106" s="14"/>
      <c r="B106" s="26" t="s">
        <v>133</v>
      </c>
      <c r="C106" s="11"/>
      <c r="D106" s="31"/>
      <c r="E106" s="39"/>
      <c r="F106" s="29"/>
    </row>
    <row r="107" spans="1:6" ht="21.75" customHeight="1">
      <c r="A107" s="13">
        <v>52</v>
      </c>
      <c r="B107" s="25" t="s">
        <v>134</v>
      </c>
      <c r="C107" s="10"/>
      <c r="D107" s="30"/>
      <c r="E107" s="38" t="str">
        <f>IF(F107=0,"",IF(F107=1,"j","b"))</f>
        <v/>
      </c>
      <c r="F107" s="29">
        <v>0</v>
      </c>
    </row>
    <row r="108" spans="1:6" ht="21.75" customHeight="1" thickBot="1">
      <c r="A108" s="14"/>
      <c r="B108" s="26" t="s">
        <v>135</v>
      </c>
      <c r="C108" s="11"/>
      <c r="D108" s="31"/>
      <c r="E108" s="39"/>
      <c r="F108" s="29"/>
    </row>
    <row r="109" spans="1:6" ht="21.75" customHeight="1">
      <c r="A109" s="13">
        <v>53</v>
      </c>
      <c r="B109" s="25" t="s">
        <v>136</v>
      </c>
      <c r="C109" s="10"/>
      <c r="D109" s="30"/>
      <c r="E109" s="38" t="str">
        <f>IF(F109=0,"",IF(F109=1,"g","c"))</f>
        <v/>
      </c>
      <c r="F109" s="29">
        <v>0</v>
      </c>
    </row>
    <row r="110" spans="1:6" ht="21.75" customHeight="1" thickBot="1">
      <c r="A110" s="14"/>
      <c r="B110" s="26" t="s">
        <v>137</v>
      </c>
      <c r="C110" s="11"/>
      <c r="D110" s="31"/>
      <c r="E110" s="39"/>
      <c r="F110" s="29"/>
    </row>
    <row r="111" spans="1:6" ht="21.75" customHeight="1">
      <c r="A111" s="13">
        <v>54</v>
      </c>
      <c r="B111" s="25" t="s">
        <v>138</v>
      </c>
      <c r="C111" s="10"/>
      <c r="D111" s="30"/>
      <c r="E111" s="38" t="str">
        <f>IF(F111=0,"",IF(F111=1,"h","d"))</f>
        <v/>
      </c>
      <c r="F111" s="29">
        <v>0</v>
      </c>
    </row>
    <row r="112" spans="1:6" ht="21.75" customHeight="1" thickBot="1">
      <c r="A112" s="14"/>
      <c r="B112" s="26" t="s">
        <v>139</v>
      </c>
      <c r="C112" s="11"/>
      <c r="D112" s="31"/>
      <c r="E112" s="39"/>
      <c r="F112" s="29"/>
    </row>
    <row r="113" spans="1:6" ht="21.75" customHeight="1">
      <c r="A113" s="13">
        <v>55</v>
      </c>
      <c r="B113" s="25" t="s">
        <v>140</v>
      </c>
      <c r="C113" s="10"/>
      <c r="D113" s="30"/>
      <c r="E113" s="38" t="str">
        <f>IF(F113=0,"",IF(F113=1,"i","e"))</f>
        <v/>
      </c>
      <c r="F113" s="29">
        <v>0</v>
      </c>
    </row>
    <row r="114" spans="1:6" ht="21.75" customHeight="1" thickBot="1">
      <c r="A114" s="14"/>
      <c r="B114" s="26" t="s">
        <v>141</v>
      </c>
      <c r="C114" s="11"/>
      <c r="D114" s="31"/>
      <c r="E114" s="39"/>
      <c r="F114" s="29"/>
    </row>
    <row r="115" spans="1:6" ht="21.75" customHeight="1">
      <c r="A115" s="13">
        <v>56</v>
      </c>
      <c r="B115" s="25" t="s">
        <v>142</v>
      </c>
      <c r="C115" s="10"/>
      <c r="D115" s="30"/>
      <c r="E115" s="38" t="str">
        <f>IF(F115=0,"",IF(F115=1,"i","f"))</f>
        <v/>
      </c>
      <c r="F115" s="29">
        <v>0</v>
      </c>
    </row>
    <row r="116" spans="1:6" ht="21.75" customHeight="1" thickBot="1">
      <c r="A116" s="14"/>
      <c r="B116" s="26" t="s">
        <v>143</v>
      </c>
      <c r="C116" s="11"/>
      <c r="D116" s="31"/>
      <c r="E116" s="39"/>
      <c r="F116" s="29"/>
    </row>
    <row r="117" spans="1:6" ht="21.75" customHeight="1">
      <c r="A117" s="13">
        <v>57</v>
      </c>
      <c r="B117" s="25" t="s">
        <v>144</v>
      </c>
      <c r="C117" s="10"/>
      <c r="D117" s="30"/>
      <c r="E117" s="38" t="str">
        <f>IF(F117=0,"",IF(F117=1,"b","a"))</f>
        <v/>
      </c>
      <c r="F117" s="29">
        <v>0</v>
      </c>
    </row>
    <row r="118" spans="1:6" ht="21.75" customHeight="1" thickBot="1">
      <c r="A118" s="14"/>
      <c r="B118" s="26" t="s">
        <v>145</v>
      </c>
      <c r="C118" s="11"/>
      <c r="D118" s="31"/>
      <c r="E118" s="39"/>
      <c r="F118" s="29"/>
    </row>
    <row r="119" spans="1:6" ht="21.75" customHeight="1">
      <c r="A119" s="13">
        <v>58</v>
      </c>
      <c r="B119" s="25" t="s">
        <v>146</v>
      </c>
      <c r="C119" s="10"/>
      <c r="D119" s="30"/>
      <c r="E119" s="38" t="str">
        <f>IF(F119=0,"",IF(F119=1,"e","c"))</f>
        <v/>
      </c>
      <c r="F119" s="29">
        <v>0</v>
      </c>
    </row>
    <row r="120" spans="1:6" ht="21.75" customHeight="1" thickBot="1">
      <c r="A120" s="14"/>
      <c r="B120" s="26" t="s">
        <v>147</v>
      </c>
      <c r="C120" s="11"/>
      <c r="D120" s="31"/>
      <c r="E120" s="39"/>
      <c r="F120" s="29"/>
    </row>
    <row r="121" spans="1:6" ht="21.75" customHeight="1">
      <c r="A121" s="13">
        <v>59</v>
      </c>
      <c r="B121" s="25" t="s">
        <v>148</v>
      </c>
      <c r="C121" s="10"/>
      <c r="D121" s="30"/>
      <c r="E121" s="38" t="str">
        <f>IF(F121=0,"",IF(F121=1,"j","d"))</f>
        <v/>
      </c>
      <c r="F121" s="29">
        <v>0</v>
      </c>
    </row>
    <row r="122" spans="1:6" ht="21.75" customHeight="1" thickBot="1">
      <c r="A122" s="14"/>
      <c r="B122" s="26" t="s">
        <v>149</v>
      </c>
      <c r="C122" s="11"/>
      <c r="D122" s="31"/>
      <c r="E122" s="39"/>
      <c r="F122" s="29"/>
    </row>
    <row r="123" spans="1:6" ht="21.75" customHeight="1">
      <c r="A123" s="13">
        <v>60</v>
      </c>
      <c r="B123" s="25" t="s">
        <v>150</v>
      </c>
      <c r="C123" s="10"/>
      <c r="D123" s="30"/>
      <c r="E123" s="38" t="str">
        <f>IF(F123=0,"",IF(F123=1,"g","f"))</f>
        <v/>
      </c>
      <c r="F123" s="29">
        <v>0</v>
      </c>
    </row>
    <row r="124" spans="1:6" ht="21.75" customHeight="1" thickBot="1">
      <c r="A124" s="14"/>
      <c r="B124" s="26" t="s">
        <v>151</v>
      </c>
      <c r="C124" s="11"/>
      <c r="D124" s="31"/>
      <c r="E124" s="39"/>
      <c r="F124" s="29"/>
    </row>
    <row r="125" spans="1:6" ht="21.75" customHeight="1">
      <c r="A125" s="13">
        <v>61</v>
      </c>
      <c r="B125" s="25" t="s">
        <v>152</v>
      </c>
      <c r="C125" s="10"/>
      <c r="D125" s="30"/>
      <c r="E125" s="38" t="str">
        <f>IF(F125=0,"",IF(F125=1,"i","h"))</f>
        <v/>
      </c>
      <c r="F125" s="29">
        <v>0</v>
      </c>
    </row>
    <row r="126" spans="1:6" ht="21.75" customHeight="1" thickBot="1">
      <c r="A126" s="14"/>
      <c r="B126" s="26" t="s">
        <v>153</v>
      </c>
      <c r="C126" s="11"/>
      <c r="D126" s="31"/>
      <c r="E126" s="39"/>
      <c r="F126" s="29"/>
    </row>
    <row r="127" spans="1:6" ht="21.75" customHeight="1">
      <c r="A127" s="13">
        <v>62</v>
      </c>
      <c r="B127" s="25" t="s">
        <v>154</v>
      </c>
      <c r="C127" s="10"/>
      <c r="D127" s="30"/>
      <c r="E127" s="38" t="str">
        <f>IF(F127=0,"",IF(F127=1,"c","a"))</f>
        <v/>
      </c>
      <c r="F127" s="29">
        <v>0</v>
      </c>
    </row>
    <row r="128" spans="1:6" ht="21.75" customHeight="1" thickBot="1">
      <c r="A128" s="14"/>
      <c r="B128" s="26" t="s">
        <v>155</v>
      </c>
      <c r="C128" s="11"/>
      <c r="D128" s="31"/>
      <c r="E128" s="39"/>
      <c r="F128" s="29"/>
    </row>
    <row r="129" spans="1:6" ht="21.75" customHeight="1">
      <c r="A129" s="13">
        <v>63</v>
      </c>
      <c r="B129" s="25" t="s">
        <v>156</v>
      </c>
      <c r="C129" s="10"/>
      <c r="D129" s="30"/>
      <c r="E129" s="38" t="str">
        <f>IF(F129=0,"",IF(F129=1,"e","d"))</f>
        <v/>
      </c>
      <c r="F129" s="29">
        <v>0</v>
      </c>
    </row>
    <row r="130" spans="1:6" ht="21.75" customHeight="1" thickBot="1">
      <c r="A130" s="14"/>
      <c r="B130" s="26" t="s">
        <v>157</v>
      </c>
      <c r="C130" s="11"/>
      <c r="D130" s="31"/>
      <c r="E130" s="39"/>
      <c r="F130" s="29"/>
    </row>
    <row r="131" spans="1:6" ht="21.75" customHeight="1">
      <c r="A131" s="13">
        <v>64</v>
      </c>
      <c r="B131" s="25" t="s">
        <v>151</v>
      </c>
      <c r="C131" s="10"/>
      <c r="D131" s="30"/>
      <c r="E131" s="38" t="str">
        <f>IF(F131=0,"",IF(F131=1,"f","b"))</f>
        <v/>
      </c>
      <c r="F131" s="29">
        <v>0</v>
      </c>
    </row>
    <row r="132" spans="1:6" ht="21.75" customHeight="1" thickBot="1">
      <c r="A132" s="14"/>
      <c r="B132" s="26" t="s">
        <v>158</v>
      </c>
      <c r="C132" s="11"/>
      <c r="D132" s="31"/>
      <c r="E132" s="39"/>
      <c r="F132" s="29"/>
    </row>
    <row r="133" spans="1:6" ht="21.75" customHeight="1">
      <c r="A133" s="13">
        <v>65</v>
      </c>
      <c r="B133" s="25" t="s">
        <v>159</v>
      </c>
      <c r="C133" s="10"/>
      <c r="D133" s="30"/>
      <c r="E133" s="38" t="str">
        <f>IF(F133=0,"",IF(F133=1,"j","g"))</f>
        <v/>
      </c>
      <c r="F133" s="29">
        <v>0</v>
      </c>
    </row>
    <row r="134" spans="1:6" ht="21.75" customHeight="1" thickBot="1">
      <c r="A134" s="14"/>
      <c r="B134" s="26" t="s">
        <v>160</v>
      </c>
      <c r="C134" s="11"/>
      <c r="D134" s="31"/>
      <c r="E134" s="39"/>
      <c r="F134" s="29"/>
    </row>
    <row r="135" spans="1:6" ht="21.75" customHeight="1">
      <c r="A135" s="13">
        <v>66</v>
      </c>
      <c r="B135" s="25" t="s">
        <v>161</v>
      </c>
      <c r="C135" s="10"/>
      <c r="D135" s="30"/>
      <c r="E135" s="38" t="str">
        <f>IF(F135=0,"",IF(F135=1,"j","h"))</f>
        <v/>
      </c>
      <c r="F135" s="29">
        <v>0</v>
      </c>
    </row>
    <row r="136" spans="1:6" ht="21.75" customHeight="1" thickBot="1">
      <c r="A136" s="14"/>
      <c r="B136" s="26" t="s">
        <v>162</v>
      </c>
      <c r="C136" s="11"/>
      <c r="D136" s="31"/>
      <c r="E136" s="39"/>
      <c r="F136" s="29"/>
    </row>
    <row r="137" spans="1:6" ht="21.75" customHeight="1">
      <c r="A137" s="13">
        <v>67</v>
      </c>
      <c r="B137" s="25" t="s">
        <v>142</v>
      </c>
      <c r="C137" s="10"/>
      <c r="D137" s="30"/>
      <c r="E137" s="38" t="str">
        <f>IF(F137=0,"",IF(F137=1,"i","c"))</f>
        <v/>
      </c>
      <c r="F137" s="29">
        <v>0</v>
      </c>
    </row>
    <row r="138" spans="1:6" ht="21.75" customHeight="1" thickBot="1">
      <c r="A138" s="14"/>
      <c r="B138" s="26" t="s">
        <v>163</v>
      </c>
      <c r="C138" s="11"/>
      <c r="D138" s="31"/>
      <c r="E138" s="39"/>
      <c r="F138" s="29"/>
    </row>
    <row r="139" spans="1:6" ht="21.75" customHeight="1">
      <c r="A139" s="13">
        <v>68</v>
      </c>
      <c r="B139" s="25" t="s">
        <v>164</v>
      </c>
      <c r="C139" s="10"/>
      <c r="D139" s="30"/>
      <c r="E139" s="38" t="str">
        <f>IF(F139=0,"",IF(F139=1,"f","a"))</f>
        <v/>
      </c>
      <c r="F139" s="29">
        <v>0</v>
      </c>
    </row>
    <row r="140" spans="1:6" ht="21.75" customHeight="1" thickBot="1">
      <c r="A140" s="14"/>
      <c r="B140" s="26" t="s">
        <v>165</v>
      </c>
      <c r="C140" s="11"/>
      <c r="D140" s="31"/>
      <c r="E140" s="39"/>
      <c r="F140" s="29"/>
    </row>
    <row r="141" spans="1:6" ht="21.75" customHeight="1">
      <c r="A141" s="13">
        <v>69</v>
      </c>
      <c r="B141" s="25" t="s">
        <v>166</v>
      </c>
      <c r="C141" s="10"/>
      <c r="D141" s="30"/>
      <c r="E141" s="38" t="str">
        <f>IF(F141=0,"",IF(F141=1,"e","b"))</f>
        <v/>
      </c>
      <c r="F141" s="29">
        <v>0</v>
      </c>
    </row>
    <row r="142" spans="1:6" ht="21.75" customHeight="1" thickBot="1">
      <c r="A142" s="14"/>
      <c r="B142" s="26" t="s">
        <v>167</v>
      </c>
      <c r="C142" s="11"/>
      <c r="D142" s="31"/>
      <c r="E142" s="39"/>
      <c r="F142" s="29"/>
    </row>
    <row r="143" spans="1:6" ht="21.75" customHeight="1">
      <c r="A143" s="13">
        <v>70</v>
      </c>
      <c r="B143" s="25" t="s">
        <v>168</v>
      </c>
      <c r="C143" s="10"/>
      <c r="D143" s="30"/>
      <c r="E143" s="38" t="str">
        <f>IF(F143=0,"",IF(F143=1,"d","c"))</f>
        <v/>
      </c>
      <c r="F143" s="29">
        <v>0</v>
      </c>
    </row>
    <row r="144" spans="1:6" ht="21.75" customHeight="1" thickBot="1">
      <c r="A144" s="14"/>
      <c r="B144" s="26" t="s">
        <v>169</v>
      </c>
      <c r="C144" s="11"/>
      <c r="D144" s="31"/>
      <c r="E144" s="39"/>
      <c r="F144" s="29"/>
    </row>
    <row r="145" spans="1:6" ht="21.75" customHeight="1">
      <c r="A145" s="13">
        <v>71</v>
      </c>
      <c r="B145" s="25" t="s">
        <v>170</v>
      </c>
      <c r="C145" s="10"/>
      <c r="D145" s="30"/>
      <c r="E145" s="38" t="str">
        <f>IF(F145=0,"",IF(F145=1,"g","a"))</f>
        <v/>
      </c>
      <c r="F145" s="29">
        <v>0</v>
      </c>
    </row>
    <row r="146" spans="1:6" ht="21.75" customHeight="1" thickBot="1">
      <c r="A146" s="14"/>
      <c r="B146" s="26" t="s">
        <v>171</v>
      </c>
      <c r="C146" s="11"/>
      <c r="D146" s="31"/>
      <c r="E146" s="39"/>
      <c r="F146" s="29"/>
    </row>
    <row r="147" spans="1:6" ht="21.75" customHeight="1">
      <c r="A147" s="13">
        <v>72</v>
      </c>
      <c r="B147" s="25" t="s">
        <v>172</v>
      </c>
      <c r="C147" s="10"/>
      <c r="D147" s="30"/>
      <c r="E147" s="38" t="str">
        <f>IF(F147=0,"",IF(F147=1,"g","e"))</f>
        <v/>
      </c>
      <c r="F147" s="29">
        <v>0</v>
      </c>
    </row>
    <row r="148" spans="1:6" ht="21.75" customHeight="1" thickBot="1">
      <c r="A148" s="14"/>
      <c r="B148" s="26" t="s">
        <v>173</v>
      </c>
      <c r="C148" s="11"/>
      <c r="D148" s="31"/>
      <c r="E148" s="39"/>
      <c r="F148" s="29"/>
    </row>
    <row r="149" spans="1:6" ht="21.75" customHeight="1">
      <c r="A149" s="13">
        <v>73</v>
      </c>
      <c r="B149" s="25" t="s">
        <v>174</v>
      </c>
      <c r="C149" s="10"/>
      <c r="D149" s="30"/>
      <c r="E149" s="38" t="str">
        <f>IF(F149=0,"",IF(F149=1,"h","f"))</f>
        <v/>
      </c>
      <c r="F149" s="29">
        <v>0</v>
      </c>
    </row>
    <row r="150" spans="1:6" ht="21.75" customHeight="1" thickBot="1">
      <c r="A150" s="14"/>
      <c r="B150" s="26" t="s">
        <v>175</v>
      </c>
      <c r="C150" s="11"/>
      <c r="D150" s="31"/>
      <c r="E150" s="39"/>
      <c r="F150" s="29"/>
    </row>
    <row r="151" spans="1:6" ht="21.75" customHeight="1">
      <c r="A151" s="13">
        <v>74</v>
      </c>
      <c r="B151" s="25" t="s">
        <v>176</v>
      </c>
      <c r="C151" s="10"/>
      <c r="D151" s="30"/>
      <c r="E151" s="38" t="str">
        <f>IF(F151=0,"",IF(F151=1,"j","i"))</f>
        <v/>
      </c>
      <c r="F151" s="29">
        <v>0</v>
      </c>
    </row>
    <row r="152" spans="1:6" ht="21.75" customHeight="1" thickBot="1">
      <c r="A152" s="14"/>
      <c r="B152" s="26" t="s">
        <v>140</v>
      </c>
      <c r="C152" s="11"/>
      <c r="D152" s="31"/>
      <c r="E152" s="39"/>
      <c r="F152" s="29"/>
    </row>
    <row r="153" spans="1:6" ht="21.75" customHeight="1">
      <c r="A153" s="13">
        <v>75</v>
      </c>
      <c r="B153" s="25" t="s">
        <v>177</v>
      </c>
      <c r="C153" s="10"/>
      <c r="D153" s="30"/>
      <c r="E153" s="38" t="str">
        <f>IF(F153=0,"",IF(F153=1,"d","b"))</f>
        <v/>
      </c>
      <c r="F153" s="29">
        <v>0</v>
      </c>
    </row>
    <row r="154" spans="1:6" ht="21.75" customHeight="1" thickBot="1">
      <c r="A154" s="14"/>
      <c r="B154" s="26" t="s">
        <v>178</v>
      </c>
      <c r="C154" s="11"/>
      <c r="D154" s="31"/>
      <c r="E154" s="39"/>
      <c r="F154" s="29"/>
    </row>
    <row r="155" spans="1:6" ht="21.75" customHeight="1">
      <c r="A155" s="13">
        <v>76</v>
      </c>
      <c r="B155" s="25" t="s">
        <v>179</v>
      </c>
      <c r="C155" s="10"/>
      <c r="D155" s="30"/>
      <c r="E155" s="38" t="str">
        <f>IF(F155=0,"",IF(F155=1,"e","a"))</f>
        <v/>
      </c>
      <c r="F155" s="29">
        <v>0</v>
      </c>
    </row>
    <row r="156" spans="1:6" ht="21.75" customHeight="1" thickBot="1">
      <c r="A156" s="14"/>
      <c r="B156" s="26" t="s">
        <v>180</v>
      </c>
      <c r="C156" s="11"/>
      <c r="D156" s="31"/>
      <c r="E156" s="39"/>
      <c r="F156" s="29"/>
    </row>
    <row r="157" spans="1:6" ht="21.75" customHeight="1">
      <c r="A157" s="13">
        <v>77</v>
      </c>
      <c r="B157" s="25" t="s">
        <v>181</v>
      </c>
      <c r="C157" s="10"/>
      <c r="D157" s="30"/>
      <c r="E157" s="38" t="str">
        <f>IF(F157=0,"",IF(F157=1,"j","c"))</f>
        <v/>
      </c>
      <c r="F157" s="29">
        <v>0</v>
      </c>
    </row>
    <row r="158" spans="1:6" ht="21.75" customHeight="1" thickBot="1">
      <c r="A158" s="14"/>
      <c r="B158" s="26" t="s">
        <v>182</v>
      </c>
      <c r="C158" s="11"/>
      <c r="D158" s="31"/>
      <c r="E158" s="39"/>
      <c r="F158" s="29"/>
    </row>
    <row r="159" spans="1:6" ht="21.75" customHeight="1">
      <c r="A159" s="13">
        <v>78</v>
      </c>
      <c r="B159" s="25" t="s">
        <v>183</v>
      </c>
      <c r="C159" s="10"/>
      <c r="D159" s="30"/>
      <c r="E159" s="38" t="str">
        <f>IF(F159=0,"",IF(F159=1,"h","g"))</f>
        <v/>
      </c>
      <c r="F159" s="29">
        <v>0</v>
      </c>
    </row>
    <row r="160" spans="1:6" ht="21.75" customHeight="1" thickBot="1">
      <c r="A160" s="14"/>
      <c r="B160" s="26" t="s">
        <v>128</v>
      </c>
      <c r="C160" s="11"/>
      <c r="D160" s="31"/>
      <c r="E160" s="39"/>
      <c r="F160" s="29"/>
    </row>
    <row r="161" spans="1:6" ht="21.75" customHeight="1">
      <c r="A161" s="13">
        <v>79</v>
      </c>
      <c r="B161" s="25" t="s">
        <v>142</v>
      </c>
      <c r="C161" s="10"/>
      <c r="D161" s="30"/>
      <c r="E161" s="38" t="str">
        <f>IF(F161=0,"",IF(F161=1,"i","d"))</f>
        <v/>
      </c>
      <c r="F161" s="29">
        <v>0</v>
      </c>
    </row>
    <row r="162" spans="1:6" ht="21.75" customHeight="1" thickBot="1">
      <c r="A162" s="14"/>
      <c r="B162" s="26" t="s">
        <v>184</v>
      </c>
      <c r="C162" s="11"/>
      <c r="D162" s="31"/>
      <c r="E162" s="39"/>
      <c r="F162" s="29"/>
    </row>
    <row r="163" spans="1:6" ht="21.75" customHeight="1">
      <c r="A163" s="13">
        <v>80</v>
      </c>
      <c r="B163" s="25" t="s">
        <v>185</v>
      </c>
      <c r="C163" s="10"/>
      <c r="D163" s="30"/>
      <c r="E163" s="38" t="str">
        <f>IF(F163=0,"",IF(F163=1,"f","c"))</f>
        <v/>
      </c>
      <c r="F163" s="29">
        <v>0</v>
      </c>
    </row>
    <row r="164" spans="1:6" ht="21.75" customHeight="1" thickBot="1">
      <c r="A164" s="14"/>
      <c r="B164" s="26" t="s">
        <v>186</v>
      </c>
      <c r="C164" s="11"/>
      <c r="D164" s="31"/>
      <c r="E164" s="39"/>
      <c r="F164" s="29"/>
    </row>
    <row r="165" spans="1:6" ht="21.75" customHeight="1">
      <c r="A165" s="13">
        <v>81</v>
      </c>
      <c r="B165" s="25" t="s">
        <v>187</v>
      </c>
      <c r="C165" s="10"/>
      <c r="D165" s="30"/>
      <c r="E165" s="38" t="str">
        <f>IF(F165=0,"",IF(F165=1,"j","e"))</f>
        <v/>
      </c>
      <c r="F165" s="29">
        <v>0</v>
      </c>
    </row>
    <row r="166" spans="1:6" ht="21.75" customHeight="1" thickBot="1">
      <c r="A166" s="14"/>
      <c r="B166" s="26" t="s">
        <v>188</v>
      </c>
      <c r="C166" s="11"/>
      <c r="D166" s="31"/>
      <c r="E166" s="39"/>
      <c r="F166" s="29"/>
    </row>
    <row r="167" spans="1:6" ht="21.75" customHeight="1">
      <c r="A167" s="13">
        <v>82</v>
      </c>
      <c r="B167" s="25" t="s">
        <v>189</v>
      </c>
      <c r="C167" s="10"/>
      <c r="D167" s="30"/>
      <c r="E167" s="38" t="str">
        <f>IF(F167=0,"",IF(F167=1,"c","b"))</f>
        <v/>
      </c>
      <c r="F167" s="29">
        <v>0</v>
      </c>
    </row>
    <row r="168" spans="1:6" ht="21.75" customHeight="1" thickBot="1">
      <c r="A168" s="14"/>
      <c r="B168" s="26" t="s">
        <v>190</v>
      </c>
      <c r="C168" s="11"/>
      <c r="D168" s="31"/>
      <c r="E168" s="39"/>
      <c r="F168" s="29"/>
    </row>
    <row r="169" spans="1:6" ht="21.75" customHeight="1">
      <c r="A169" s="13">
        <v>83</v>
      </c>
      <c r="B169" s="25" t="s">
        <v>191</v>
      </c>
      <c r="C169" s="10"/>
      <c r="D169" s="30"/>
      <c r="E169" s="38" t="str">
        <f>IF(F169=0,"",IF(F169=1,"h","a"))</f>
        <v/>
      </c>
      <c r="F169" s="29">
        <v>0</v>
      </c>
    </row>
    <row r="170" spans="1:6" ht="21.75" customHeight="1" thickBot="1">
      <c r="A170" s="14"/>
      <c r="B170" s="26" t="s">
        <v>192</v>
      </c>
      <c r="C170" s="11"/>
      <c r="D170" s="31"/>
      <c r="E170" s="39"/>
      <c r="F170" s="29"/>
    </row>
    <row r="171" spans="1:6" ht="21.75" customHeight="1">
      <c r="A171" s="13">
        <v>84</v>
      </c>
      <c r="B171" s="25" t="s">
        <v>193</v>
      </c>
      <c r="C171" s="10"/>
      <c r="D171" s="30"/>
      <c r="E171" s="38" t="str">
        <f>IF(F171=0,"",IF(F171=1,"f","d"))</f>
        <v/>
      </c>
      <c r="F171" s="29">
        <v>0</v>
      </c>
    </row>
    <row r="172" spans="1:6" ht="21.75" customHeight="1" thickBot="1">
      <c r="A172" s="14"/>
      <c r="B172" s="26" t="s">
        <v>139</v>
      </c>
      <c r="C172" s="11"/>
      <c r="D172" s="31"/>
      <c r="E172" s="39"/>
      <c r="F172" s="29"/>
    </row>
    <row r="173" spans="1:6" ht="21.75" customHeight="1">
      <c r="A173" s="13">
        <v>85</v>
      </c>
      <c r="B173" s="25" t="s">
        <v>140</v>
      </c>
      <c r="C173" s="10"/>
      <c r="D173" s="30"/>
      <c r="E173" s="38" t="str">
        <f>IF(F173=0,"",IF(F173=1,"i","g"))</f>
        <v/>
      </c>
      <c r="F173" s="29">
        <v>0</v>
      </c>
    </row>
    <row r="174" spans="1:6" ht="21.75" customHeight="1" thickBot="1">
      <c r="A174" s="14"/>
      <c r="B174" s="26" t="s">
        <v>194</v>
      </c>
      <c r="C174" s="11"/>
      <c r="D174" s="31"/>
      <c r="E174" s="39"/>
      <c r="F174" s="29"/>
    </row>
    <row r="175" spans="1:6" ht="21.75" customHeight="1">
      <c r="A175" s="13">
        <v>86</v>
      </c>
      <c r="B175" s="25" t="s">
        <v>195</v>
      </c>
      <c r="C175" s="10"/>
      <c r="D175" s="30"/>
      <c r="E175" s="38" t="str">
        <f>IF(F175=0,"",IF(F175=1,"j","f"))</f>
        <v/>
      </c>
      <c r="F175" s="29">
        <v>0</v>
      </c>
    </row>
    <row r="176" spans="1:6" ht="21.75" customHeight="1" thickBot="1">
      <c r="A176" s="14"/>
      <c r="B176" s="26" t="s">
        <v>196</v>
      </c>
      <c r="C176" s="11"/>
      <c r="D176" s="31"/>
      <c r="E176" s="39"/>
      <c r="F176" s="29"/>
    </row>
    <row r="177" spans="1:6" ht="21.75" customHeight="1">
      <c r="A177" s="13">
        <v>87</v>
      </c>
      <c r="B177" s="25" t="s">
        <v>197</v>
      </c>
      <c r="C177" s="10"/>
      <c r="D177" s="30"/>
      <c r="E177" s="38" t="str">
        <f>IF(F177=0,"",IF(F177=1,"h","b"))</f>
        <v/>
      </c>
      <c r="F177" s="29">
        <v>0</v>
      </c>
    </row>
    <row r="178" spans="1:6" ht="21.75" customHeight="1" thickBot="1">
      <c r="A178" s="14"/>
      <c r="B178" s="26" t="s">
        <v>198</v>
      </c>
      <c r="C178" s="11"/>
      <c r="D178" s="31"/>
      <c r="E178" s="39"/>
      <c r="F178" s="29"/>
    </row>
    <row r="179" spans="1:6" ht="21.75" customHeight="1">
      <c r="A179" s="13">
        <v>88</v>
      </c>
      <c r="B179" s="25" t="s">
        <v>199</v>
      </c>
      <c r="C179" s="10"/>
      <c r="D179" s="30"/>
      <c r="E179" s="38" t="str">
        <f>IF(F179=0,"",IF(F179=1,"d","a"))</f>
        <v/>
      </c>
      <c r="F179" s="29">
        <v>0</v>
      </c>
    </row>
    <row r="180" spans="1:6" ht="21.75" customHeight="1" thickBot="1">
      <c r="A180" s="14"/>
      <c r="B180" s="26" t="s">
        <v>133</v>
      </c>
      <c r="C180" s="11"/>
      <c r="D180" s="31"/>
      <c r="E180" s="39"/>
      <c r="F180" s="29"/>
    </row>
    <row r="181" spans="1:6" ht="21.75" customHeight="1">
      <c r="A181" s="13">
        <v>89</v>
      </c>
      <c r="B181" s="25" t="s">
        <v>200</v>
      </c>
      <c r="C181" s="10"/>
      <c r="D181" s="30"/>
      <c r="E181" s="38" t="str">
        <f>IF(F181=0,"",IF(F181=1,"h","e"))</f>
        <v/>
      </c>
      <c r="F181" s="29">
        <v>0</v>
      </c>
    </row>
    <row r="182" spans="1:6" ht="21.75" customHeight="1" thickBot="1">
      <c r="A182" s="14"/>
      <c r="B182" s="26" t="s">
        <v>201</v>
      </c>
      <c r="C182" s="11"/>
      <c r="D182" s="31"/>
      <c r="E182" s="39"/>
      <c r="F182" s="29"/>
    </row>
    <row r="183" spans="1:6" ht="21.75" customHeight="1">
      <c r="A183" s="15">
        <v>90</v>
      </c>
      <c r="B183" s="27" t="s">
        <v>202</v>
      </c>
      <c r="C183" s="12"/>
      <c r="D183" s="32"/>
      <c r="E183" s="38" t="str">
        <f>IF(F183=0,"",IF(F183=1,"g","b"))</f>
        <v/>
      </c>
      <c r="F183" s="29">
        <v>0</v>
      </c>
    </row>
    <row r="184" spans="1:6" ht="21.75" customHeight="1" thickBot="1">
      <c r="A184" s="14"/>
      <c r="B184" s="26" t="s">
        <v>203</v>
      </c>
      <c r="C184" s="11"/>
      <c r="D184" s="31"/>
      <c r="E184" s="39"/>
      <c r="F184" s="29"/>
    </row>
  </sheetData>
  <mergeCells count="91">
    <mergeCell ref="E181:E182"/>
    <mergeCell ref="E183:E184"/>
    <mergeCell ref="E173:E174"/>
    <mergeCell ref="E175:E176"/>
    <mergeCell ref="E177:E178"/>
    <mergeCell ref="E179:E180"/>
    <mergeCell ref="E149:E150"/>
    <mergeCell ref="E151:E152"/>
    <mergeCell ref="E153:E154"/>
    <mergeCell ref="E155:E156"/>
    <mergeCell ref="B1:E1"/>
    <mergeCell ref="E141:E142"/>
    <mergeCell ref="E143:E144"/>
    <mergeCell ref="E145:E146"/>
    <mergeCell ref="E147:E148"/>
    <mergeCell ref="E133:E134"/>
    <mergeCell ref="E135:E136"/>
    <mergeCell ref="E137:E138"/>
    <mergeCell ref="E139:E140"/>
    <mergeCell ref="E125:E126"/>
    <mergeCell ref="E127:E128"/>
    <mergeCell ref="E129:E130"/>
    <mergeCell ref="E171:E172"/>
    <mergeCell ref="E157:E158"/>
    <mergeCell ref="E159:E160"/>
    <mergeCell ref="E161:E162"/>
    <mergeCell ref="E163:E164"/>
    <mergeCell ref="E165:E166"/>
    <mergeCell ref="E167:E168"/>
    <mergeCell ref="E169:E170"/>
    <mergeCell ref="E131:E132"/>
    <mergeCell ref="E117:E118"/>
    <mergeCell ref="E119:E120"/>
    <mergeCell ref="E121:E122"/>
    <mergeCell ref="E123:E124"/>
    <mergeCell ref="E109:E110"/>
    <mergeCell ref="E111:E112"/>
    <mergeCell ref="E113:E114"/>
    <mergeCell ref="E115:E116"/>
    <mergeCell ref="E101:E102"/>
    <mergeCell ref="E103:E104"/>
    <mergeCell ref="E105:E106"/>
    <mergeCell ref="E107:E108"/>
    <mergeCell ref="E92:E93"/>
    <mergeCell ref="E95:E96"/>
    <mergeCell ref="E97:E98"/>
    <mergeCell ref="E99:E100"/>
    <mergeCell ref="E84:E85"/>
    <mergeCell ref="E86:E87"/>
    <mergeCell ref="E88:E89"/>
    <mergeCell ref="E90:E91"/>
    <mergeCell ref="E76:E77"/>
    <mergeCell ref="E78:E79"/>
    <mergeCell ref="E80:E81"/>
    <mergeCell ref="E82:E83"/>
    <mergeCell ref="E68:E69"/>
    <mergeCell ref="E70:E71"/>
    <mergeCell ref="E72:E73"/>
    <mergeCell ref="E74:E75"/>
    <mergeCell ref="E60:E61"/>
    <mergeCell ref="E62:E63"/>
    <mergeCell ref="E64:E65"/>
    <mergeCell ref="E66:E67"/>
    <mergeCell ref="E52:E53"/>
    <mergeCell ref="E54:E55"/>
    <mergeCell ref="E56:E57"/>
    <mergeCell ref="E58:E59"/>
    <mergeCell ref="E44:E45"/>
    <mergeCell ref="E46:E47"/>
    <mergeCell ref="E48:E49"/>
    <mergeCell ref="E50:E51"/>
    <mergeCell ref="E36:E37"/>
    <mergeCell ref="E38:E39"/>
    <mergeCell ref="E40:E41"/>
    <mergeCell ref="E42:E43"/>
    <mergeCell ref="E28:E29"/>
    <mergeCell ref="E30:E31"/>
    <mergeCell ref="E32:E33"/>
    <mergeCell ref="E34:E35"/>
    <mergeCell ref="E20:E21"/>
    <mergeCell ref="E22:E23"/>
    <mergeCell ref="E24:E25"/>
    <mergeCell ref="E26:E27"/>
    <mergeCell ref="E12:E13"/>
    <mergeCell ref="E14:E15"/>
    <mergeCell ref="E16:E17"/>
    <mergeCell ref="E18:E19"/>
    <mergeCell ref="E4:E5"/>
    <mergeCell ref="E6:E7"/>
    <mergeCell ref="E8:E9"/>
    <mergeCell ref="E10:E11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Group Box 9">
              <controlPr defaultSize="0" autoFill="0" autoPict="0">
                <anchor moveWithCells="1" siz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Option Button 1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</xdr:row>
                    <xdr:rowOff>47625</xdr:rowOff>
                  </from>
                  <to>
                    <xdr:col>3</xdr:col>
                    <xdr:colOff>552450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Option Button 1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</xdr:row>
                    <xdr:rowOff>38100</xdr:rowOff>
                  </from>
                  <to>
                    <xdr:col>3</xdr:col>
                    <xdr:colOff>552450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Group Box 17">
              <controlPr defaultSize="0" autoFill="0" autoPict="0">
                <anchor moveWithCells="1" sizeWithCells="1">
                  <from>
                    <xdr:col>3</xdr:col>
                    <xdr:colOff>0</xdr:colOff>
                    <xdr:row>4</xdr:row>
                    <xdr:rowOff>266700</xdr:rowOff>
                  </from>
                  <to>
                    <xdr:col>4</xdr:col>
                    <xdr:colOff>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Option Button 1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</xdr:row>
                    <xdr:rowOff>38100</xdr:rowOff>
                  </from>
                  <to>
                    <xdr:col>3</xdr:col>
                    <xdr:colOff>552450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" name="Option Button 1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</xdr:row>
                    <xdr:rowOff>28575</xdr:rowOff>
                  </from>
                  <to>
                    <xdr:col>3</xdr:col>
                    <xdr:colOff>552450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" name="Group Box 22">
              <controlPr defaultSize="0" autoFill="0" autoPict="0">
                <anchor moveWithCells="1" sizeWithCells="1">
                  <from>
                    <xdr:col>3</xdr:col>
                    <xdr:colOff>0</xdr:colOff>
                    <xdr:row>6</xdr:row>
                    <xdr:rowOff>266700</xdr:rowOff>
                  </from>
                  <to>
                    <xdr:col>4</xdr:col>
                    <xdr:colOff>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1" name="Option Button 2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</xdr:row>
                    <xdr:rowOff>38100</xdr:rowOff>
                  </from>
                  <to>
                    <xdr:col>3</xdr:col>
                    <xdr:colOff>552450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Option Button 2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</xdr:row>
                    <xdr:rowOff>28575</xdr:rowOff>
                  </from>
                  <to>
                    <xdr:col>3</xdr:col>
                    <xdr:colOff>552450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3" name="Group Box 26">
              <controlPr defaultSize="0" autoFill="0" autoPict="0">
                <anchor moveWithCells="1" siz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4" name="Option Button 2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</xdr:row>
                    <xdr:rowOff>47625</xdr:rowOff>
                  </from>
                  <to>
                    <xdr:col>3</xdr:col>
                    <xdr:colOff>552450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5" name="Option Button 2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</xdr:row>
                    <xdr:rowOff>38100</xdr:rowOff>
                  </from>
                  <to>
                    <xdr:col>3</xdr:col>
                    <xdr:colOff>552450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6" name="Group Box 30">
              <controlPr defaultSize="0" autoFill="0" autoPict="0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7" name="Option Button 3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</xdr:row>
                    <xdr:rowOff>47625</xdr:rowOff>
                  </from>
                  <to>
                    <xdr:col>3</xdr:col>
                    <xdr:colOff>552450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8" name="Option Button 3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</xdr:row>
                    <xdr:rowOff>38100</xdr:rowOff>
                  </from>
                  <to>
                    <xdr:col>3</xdr:col>
                    <xdr:colOff>552450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Group Box 34">
              <controlPr defaultSize="0" autoFill="0" autoPict="0">
                <anchor moveWithCells="1" sizeWithCells="1">
                  <from>
                    <xdr:col>3</xdr:col>
                    <xdr:colOff>0</xdr:colOff>
                    <xdr:row>12</xdr:row>
                    <xdr:rowOff>266700</xdr:rowOff>
                  </from>
                  <to>
                    <xdr:col>4</xdr:col>
                    <xdr:colOff>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Option Button 3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</xdr:row>
                    <xdr:rowOff>38100</xdr:rowOff>
                  </from>
                  <to>
                    <xdr:col>3</xdr:col>
                    <xdr:colOff>552450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1" name="Option Button 3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</xdr:row>
                    <xdr:rowOff>28575</xdr:rowOff>
                  </from>
                  <to>
                    <xdr:col>3</xdr:col>
                    <xdr:colOff>552450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2" name="Group Box 38">
              <controlPr defaultSize="0" autoFill="0" autoPict="0">
                <anchor moveWithCells="1" siz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3" name="Option Button 3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</xdr:row>
                    <xdr:rowOff>47625</xdr:rowOff>
                  </from>
                  <to>
                    <xdr:col>3</xdr:col>
                    <xdr:colOff>552450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4" name="Option Button 4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</xdr:row>
                    <xdr:rowOff>38100</xdr:rowOff>
                  </from>
                  <to>
                    <xdr:col>3</xdr:col>
                    <xdr:colOff>552450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5" name="Group Box 42">
              <controlPr defaultSize="0" autoFill="0" autoPict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6" name="Option Button 4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</xdr:row>
                    <xdr:rowOff>47625</xdr:rowOff>
                  </from>
                  <to>
                    <xdr:col>3</xdr:col>
                    <xdr:colOff>552450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7" name="Option Button 4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18</xdr:row>
                    <xdr:rowOff>38100</xdr:rowOff>
                  </from>
                  <to>
                    <xdr:col>3</xdr:col>
                    <xdr:colOff>552450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8" name="Group Box 46">
              <controlPr defaultSize="0" autoFill="0" autoPict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9" name="Option Button 4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19</xdr:row>
                    <xdr:rowOff>47625</xdr:rowOff>
                  </from>
                  <to>
                    <xdr:col>3</xdr:col>
                    <xdr:colOff>552450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0" name="Option Button 4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20</xdr:row>
                    <xdr:rowOff>38100</xdr:rowOff>
                  </from>
                  <to>
                    <xdr:col>3</xdr:col>
                    <xdr:colOff>552450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1" name="Group Box 50">
              <controlPr defaultSize="0" autoFill="0" autoPict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2" name="Option Button 5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21</xdr:row>
                    <xdr:rowOff>47625</xdr:rowOff>
                  </from>
                  <to>
                    <xdr:col>3</xdr:col>
                    <xdr:colOff>552450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3" name="Option Button 5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22</xdr:row>
                    <xdr:rowOff>38100</xdr:rowOff>
                  </from>
                  <to>
                    <xdr:col>3</xdr:col>
                    <xdr:colOff>552450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4" name="Group Box 79">
              <controlPr defaultSize="0" autoFill="0" autoPict="0">
                <anchor moveWithCells="1" siz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5" name="Option Button 8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23</xdr:row>
                    <xdr:rowOff>47625</xdr:rowOff>
                  </from>
                  <to>
                    <xdr:col>3</xdr:col>
                    <xdr:colOff>552450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6" name="Option Button 8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24</xdr:row>
                    <xdr:rowOff>38100</xdr:rowOff>
                  </from>
                  <to>
                    <xdr:col>3</xdr:col>
                    <xdr:colOff>552450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7" name="Group Box 83">
              <controlPr defaultSize="0" autoFill="0" autoPict="0">
                <anchor moveWithCells="1" sizeWithCells="1">
                  <from>
                    <xdr:col>3</xdr:col>
                    <xdr:colOff>0</xdr:colOff>
                    <xdr:row>24</xdr:row>
                    <xdr:rowOff>266700</xdr:rowOff>
                  </from>
                  <to>
                    <xdr:col>4</xdr:col>
                    <xdr:colOff>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8" name="Option Button 8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25</xdr:row>
                    <xdr:rowOff>38100</xdr:rowOff>
                  </from>
                  <to>
                    <xdr:col>3</xdr:col>
                    <xdr:colOff>552450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9" name="Option Button 8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26</xdr:row>
                    <xdr:rowOff>28575</xdr:rowOff>
                  </from>
                  <to>
                    <xdr:col>3</xdr:col>
                    <xdr:colOff>552450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0" name="Group Box 87">
              <controlPr defaultSize="0" autoFill="0" autoPict="0">
                <anchor moveWithCells="1" sizeWithCells="1">
                  <from>
                    <xdr:col>3</xdr:col>
                    <xdr:colOff>0</xdr:colOff>
                    <xdr:row>26</xdr:row>
                    <xdr:rowOff>266700</xdr:rowOff>
                  </from>
                  <to>
                    <xdr:col>4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1" name="Option Button 8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27</xdr:row>
                    <xdr:rowOff>38100</xdr:rowOff>
                  </from>
                  <to>
                    <xdr:col>3</xdr:col>
                    <xdr:colOff>552450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2" name="Option Button 8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28</xdr:row>
                    <xdr:rowOff>28575</xdr:rowOff>
                  </from>
                  <to>
                    <xdr:col>3</xdr:col>
                    <xdr:colOff>552450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3" name="Group Box 91">
              <controlPr defaultSize="0" autoFill="0" autoPict="0">
                <anchor moveWithCells="1" siz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4" name="Option Button 9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29</xdr:row>
                    <xdr:rowOff>47625</xdr:rowOff>
                  </from>
                  <to>
                    <xdr:col>3</xdr:col>
                    <xdr:colOff>552450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5" name="Option Button 9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30</xdr:row>
                    <xdr:rowOff>38100</xdr:rowOff>
                  </from>
                  <to>
                    <xdr:col>3</xdr:col>
                    <xdr:colOff>552450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6" name="Group Box 95">
              <controlPr defaultSize="0" autoFill="0" autoPict="0">
                <anchor moveWithCells="1" siz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7" name="Option Button 9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31</xdr:row>
                    <xdr:rowOff>47625</xdr:rowOff>
                  </from>
                  <to>
                    <xdr:col>3</xdr:col>
                    <xdr:colOff>552450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8" name="Option Button 9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32</xdr:row>
                    <xdr:rowOff>38100</xdr:rowOff>
                  </from>
                  <to>
                    <xdr:col>3</xdr:col>
                    <xdr:colOff>552450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9" name="Group Box 99">
              <controlPr defaultSize="0" autoFill="0" autoPict="0">
                <anchor moveWithCells="1" sizeWithCells="1">
                  <from>
                    <xdr:col>3</xdr:col>
                    <xdr:colOff>0</xdr:colOff>
                    <xdr:row>32</xdr:row>
                    <xdr:rowOff>266700</xdr:rowOff>
                  </from>
                  <to>
                    <xdr:col>4</xdr:col>
                    <xdr:colOff>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0" name="Option Button 10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33</xdr:row>
                    <xdr:rowOff>38100</xdr:rowOff>
                  </from>
                  <to>
                    <xdr:col>3</xdr:col>
                    <xdr:colOff>552450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51" name="Option Button 10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34</xdr:row>
                    <xdr:rowOff>28575</xdr:rowOff>
                  </from>
                  <to>
                    <xdr:col>3</xdr:col>
                    <xdr:colOff>552450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2" name="Group Box 103">
              <controlPr defaultSize="0" autoFill="0" autoPict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3" name="Option Button 10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35</xdr:row>
                    <xdr:rowOff>47625</xdr:rowOff>
                  </from>
                  <to>
                    <xdr:col>3</xdr:col>
                    <xdr:colOff>552450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4" name="Option Button 10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36</xdr:row>
                    <xdr:rowOff>38100</xdr:rowOff>
                  </from>
                  <to>
                    <xdr:col>3</xdr:col>
                    <xdr:colOff>552450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5" name="Group Box 107">
              <controlPr defaultSize="0" autoFill="0" autoPict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6" name="Option Button 10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37</xdr:row>
                    <xdr:rowOff>47625</xdr:rowOff>
                  </from>
                  <to>
                    <xdr:col>3</xdr:col>
                    <xdr:colOff>552450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7" name="Option Button 10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38</xdr:row>
                    <xdr:rowOff>38100</xdr:rowOff>
                  </from>
                  <to>
                    <xdr:col>3</xdr:col>
                    <xdr:colOff>552450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8" name="Group Box 111">
              <controlPr defaultSize="0" autoFill="0" autoPict="0">
                <anchor moveWithCells="1" siz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9" name="Option Button 11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39</xdr:row>
                    <xdr:rowOff>47625</xdr:rowOff>
                  </from>
                  <to>
                    <xdr:col>3</xdr:col>
                    <xdr:colOff>552450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60" name="Option Button 11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40</xdr:row>
                    <xdr:rowOff>38100</xdr:rowOff>
                  </from>
                  <to>
                    <xdr:col>3</xdr:col>
                    <xdr:colOff>552450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1" name="Group Box 115">
              <controlPr defaultSize="0" autoFill="0" autoPict="0">
                <anchor moveWithCells="1" siz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2" name="Option Button 11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41</xdr:row>
                    <xdr:rowOff>47625</xdr:rowOff>
                  </from>
                  <to>
                    <xdr:col>3</xdr:col>
                    <xdr:colOff>552450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3" name="Option Button 11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42</xdr:row>
                    <xdr:rowOff>38100</xdr:rowOff>
                  </from>
                  <to>
                    <xdr:col>3</xdr:col>
                    <xdr:colOff>552450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64" name="Group Box 161">
              <controlPr defaultSize="0" autoFill="0" autoPict="0">
                <anchor moveWithCells="1" siz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65" name="Option Button 16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43</xdr:row>
                    <xdr:rowOff>47625</xdr:rowOff>
                  </from>
                  <to>
                    <xdr:col>3</xdr:col>
                    <xdr:colOff>552450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66" name="Option Button 16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44</xdr:row>
                    <xdr:rowOff>38100</xdr:rowOff>
                  </from>
                  <to>
                    <xdr:col>3</xdr:col>
                    <xdr:colOff>552450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67" name="Group Box 165">
              <controlPr defaultSize="0" autoFill="0" autoPict="0">
                <anchor moveWithCells="1" sizeWithCells="1">
                  <from>
                    <xdr:col>3</xdr:col>
                    <xdr:colOff>0</xdr:colOff>
                    <xdr:row>44</xdr:row>
                    <xdr:rowOff>266700</xdr:rowOff>
                  </from>
                  <to>
                    <xdr:col>4</xdr:col>
                    <xdr:colOff>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68" name="Option Button 16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45</xdr:row>
                    <xdr:rowOff>38100</xdr:rowOff>
                  </from>
                  <to>
                    <xdr:col>3</xdr:col>
                    <xdr:colOff>552450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69" name="Option Button 16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46</xdr:row>
                    <xdr:rowOff>28575</xdr:rowOff>
                  </from>
                  <to>
                    <xdr:col>3</xdr:col>
                    <xdr:colOff>552450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70" name="Group Box 169">
              <controlPr defaultSize="0" autoFill="0" autoPict="0">
                <anchor moveWithCells="1" sizeWithCells="1">
                  <from>
                    <xdr:col>3</xdr:col>
                    <xdr:colOff>0</xdr:colOff>
                    <xdr:row>46</xdr:row>
                    <xdr:rowOff>266700</xdr:rowOff>
                  </from>
                  <to>
                    <xdr:col>4</xdr:col>
                    <xdr:colOff>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71" name="Option Button 17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47</xdr:row>
                    <xdr:rowOff>38100</xdr:rowOff>
                  </from>
                  <to>
                    <xdr:col>3</xdr:col>
                    <xdr:colOff>552450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72" name="Option Button 17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48</xdr:row>
                    <xdr:rowOff>28575</xdr:rowOff>
                  </from>
                  <to>
                    <xdr:col>3</xdr:col>
                    <xdr:colOff>552450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73" name="Group Box 173">
              <controlPr defaultSize="0" autoFill="0" autoPict="0">
                <anchor moveWithCells="1" siz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74" name="Option Button 17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49</xdr:row>
                    <xdr:rowOff>47625</xdr:rowOff>
                  </from>
                  <to>
                    <xdr:col>3</xdr:col>
                    <xdr:colOff>552450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75" name="Option Button 17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50</xdr:row>
                    <xdr:rowOff>38100</xdr:rowOff>
                  </from>
                  <to>
                    <xdr:col>3</xdr:col>
                    <xdr:colOff>552450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76" name="Group Box 177">
              <controlPr defaultSize="0" autoFill="0" autoPict="0">
                <anchor moveWithCells="1" siz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77" name="Option Button 17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51</xdr:row>
                    <xdr:rowOff>47625</xdr:rowOff>
                  </from>
                  <to>
                    <xdr:col>3</xdr:col>
                    <xdr:colOff>552450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78" name="Option Button 17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52</xdr:row>
                    <xdr:rowOff>38100</xdr:rowOff>
                  </from>
                  <to>
                    <xdr:col>3</xdr:col>
                    <xdr:colOff>552450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79" name="Group Box 181">
              <controlPr defaultSize="0" autoFill="0" autoPict="0">
                <anchor moveWithCells="1" sizeWithCells="1">
                  <from>
                    <xdr:col>3</xdr:col>
                    <xdr:colOff>0</xdr:colOff>
                    <xdr:row>52</xdr:row>
                    <xdr:rowOff>266700</xdr:rowOff>
                  </from>
                  <to>
                    <xdr:col>4</xdr:col>
                    <xdr:colOff>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80" name="Option Button 18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53</xdr:row>
                    <xdr:rowOff>38100</xdr:rowOff>
                  </from>
                  <to>
                    <xdr:col>3</xdr:col>
                    <xdr:colOff>552450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81" name="Option Button 18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54</xdr:row>
                    <xdr:rowOff>28575</xdr:rowOff>
                  </from>
                  <to>
                    <xdr:col>3</xdr:col>
                    <xdr:colOff>552450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82" name="Group Box 185">
              <controlPr defaultSize="0" autoFill="0" autoPict="0">
                <anchor moveWithCells="1" sizeWithCells="1">
                  <from>
                    <xdr:col>3</xdr:col>
                    <xdr:colOff>0</xdr:colOff>
                    <xdr:row>55</xdr:row>
                    <xdr:rowOff>0</xdr:rowOff>
                  </from>
                  <to>
                    <xdr:col>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83" name="Option Button 18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55</xdr:row>
                    <xdr:rowOff>47625</xdr:rowOff>
                  </from>
                  <to>
                    <xdr:col>3</xdr:col>
                    <xdr:colOff>552450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84" name="Option Button 18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56</xdr:row>
                    <xdr:rowOff>38100</xdr:rowOff>
                  </from>
                  <to>
                    <xdr:col>3</xdr:col>
                    <xdr:colOff>552450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85" name="Group Box 189">
              <controlPr defaultSize="0" autoFill="0" autoPict="0">
                <anchor moveWithCells="1" sizeWithCells="1">
                  <from>
                    <xdr:col>3</xdr:col>
                    <xdr:colOff>0</xdr:colOff>
                    <xdr:row>57</xdr:row>
                    <xdr:rowOff>0</xdr:rowOff>
                  </from>
                  <to>
                    <xdr:col>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86" name="Option Button 19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57</xdr:row>
                    <xdr:rowOff>47625</xdr:rowOff>
                  </from>
                  <to>
                    <xdr:col>3</xdr:col>
                    <xdr:colOff>552450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87" name="Option Button 19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58</xdr:row>
                    <xdr:rowOff>38100</xdr:rowOff>
                  </from>
                  <to>
                    <xdr:col>3</xdr:col>
                    <xdr:colOff>552450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88" name="Group Box 193">
              <controlPr defaultSize="0" autoFill="0" autoPict="0">
                <anchor moveWithCells="1" siz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4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89" name="Option Button 19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59</xdr:row>
                    <xdr:rowOff>47625</xdr:rowOff>
                  </from>
                  <to>
                    <xdr:col>3</xdr:col>
                    <xdr:colOff>552450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90" name="Option Button 19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60</xdr:row>
                    <xdr:rowOff>38100</xdr:rowOff>
                  </from>
                  <to>
                    <xdr:col>3</xdr:col>
                    <xdr:colOff>552450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91" name="Group Box 197">
              <controlPr defaultSize="0" autoFill="0" autoPict="0">
                <anchor moveWithCells="1" sizeWithCells="1">
                  <from>
                    <xdr:col>3</xdr:col>
                    <xdr:colOff>0</xdr:colOff>
                    <xdr:row>61</xdr:row>
                    <xdr:rowOff>0</xdr:rowOff>
                  </from>
                  <to>
                    <xdr:col>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92" name="Option Button 19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61</xdr:row>
                    <xdr:rowOff>47625</xdr:rowOff>
                  </from>
                  <to>
                    <xdr:col>3</xdr:col>
                    <xdr:colOff>552450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93" name="Option Button 19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62</xdr:row>
                    <xdr:rowOff>38100</xdr:rowOff>
                  </from>
                  <to>
                    <xdr:col>3</xdr:col>
                    <xdr:colOff>552450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94" name="Group Box 202">
              <controlPr defaultSize="0" autoFill="0" autoPict="0">
                <anchor moveWithCells="1" siz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4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95" name="Option Button 20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63</xdr:row>
                    <xdr:rowOff>47625</xdr:rowOff>
                  </from>
                  <to>
                    <xdr:col>3</xdr:col>
                    <xdr:colOff>552450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96" name="Option Button 20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64</xdr:row>
                    <xdr:rowOff>38100</xdr:rowOff>
                  </from>
                  <to>
                    <xdr:col>3</xdr:col>
                    <xdr:colOff>552450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97" name="Group Box 206">
              <controlPr defaultSize="0" autoFill="0" autoPict="0">
                <anchor moveWithCells="1" sizeWithCells="1">
                  <from>
                    <xdr:col>3</xdr:col>
                    <xdr:colOff>0</xdr:colOff>
                    <xdr:row>64</xdr:row>
                    <xdr:rowOff>266700</xdr:rowOff>
                  </from>
                  <to>
                    <xdr:col>4</xdr:col>
                    <xdr:colOff>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98" name="Option Button 20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65</xdr:row>
                    <xdr:rowOff>38100</xdr:rowOff>
                  </from>
                  <to>
                    <xdr:col>3</xdr:col>
                    <xdr:colOff>552450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99" name="Option Button 20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66</xdr:row>
                    <xdr:rowOff>28575</xdr:rowOff>
                  </from>
                  <to>
                    <xdr:col>3</xdr:col>
                    <xdr:colOff>552450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00" name="Group Box 210">
              <controlPr defaultSize="0" autoFill="0" autoPict="0">
                <anchor moveWithCells="1" sizeWithCells="1">
                  <from>
                    <xdr:col>3</xdr:col>
                    <xdr:colOff>0</xdr:colOff>
                    <xdr:row>66</xdr:row>
                    <xdr:rowOff>266700</xdr:rowOff>
                  </from>
                  <to>
                    <xdr:col>4</xdr:col>
                    <xdr:colOff>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01" name="Option Button 21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67</xdr:row>
                    <xdr:rowOff>38100</xdr:rowOff>
                  </from>
                  <to>
                    <xdr:col>3</xdr:col>
                    <xdr:colOff>552450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02" name="Option Button 21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68</xdr:row>
                    <xdr:rowOff>28575</xdr:rowOff>
                  </from>
                  <to>
                    <xdr:col>3</xdr:col>
                    <xdr:colOff>552450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03" name="Group Box 214">
              <controlPr defaultSize="0" autoFill="0" autoPict="0">
                <anchor moveWithCells="1" siz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04" name="Option Button 21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69</xdr:row>
                    <xdr:rowOff>47625</xdr:rowOff>
                  </from>
                  <to>
                    <xdr:col>3</xdr:col>
                    <xdr:colOff>552450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05" name="Option Button 21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70</xdr:row>
                    <xdr:rowOff>38100</xdr:rowOff>
                  </from>
                  <to>
                    <xdr:col>3</xdr:col>
                    <xdr:colOff>552450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06" name="Group Box 218">
              <controlPr defaultSize="0" autoFill="0" autoPict="0">
                <anchor moveWithCells="1" siz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07" name="Option Button 21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71</xdr:row>
                    <xdr:rowOff>47625</xdr:rowOff>
                  </from>
                  <to>
                    <xdr:col>3</xdr:col>
                    <xdr:colOff>552450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08" name="Option Button 22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72</xdr:row>
                    <xdr:rowOff>38100</xdr:rowOff>
                  </from>
                  <to>
                    <xdr:col>3</xdr:col>
                    <xdr:colOff>552450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09" name="Group Box 222">
              <controlPr defaultSize="0" autoFill="0" autoPict="0">
                <anchor moveWithCells="1" sizeWithCells="1">
                  <from>
                    <xdr:col>3</xdr:col>
                    <xdr:colOff>0</xdr:colOff>
                    <xdr:row>72</xdr:row>
                    <xdr:rowOff>266700</xdr:rowOff>
                  </from>
                  <to>
                    <xdr:col>4</xdr:col>
                    <xdr:colOff>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10" name="Option Button 22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73</xdr:row>
                    <xdr:rowOff>38100</xdr:rowOff>
                  </from>
                  <to>
                    <xdr:col>3</xdr:col>
                    <xdr:colOff>552450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11" name="Option Button 22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74</xdr:row>
                    <xdr:rowOff>28575</xdr:rowOff>
                  </from>
                  <to>
                    <xdr:col>3</xdr:col>
                    <xdr:colOff>552450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12" name="Group Box 226">
              <controlPr defaultSize="0" autoFill="0" autoPict="0">
                <anchor moveWithCells="1" siz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13" name="Option Button 22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75</xdr:row>
                    <xdr:rowOff>47625</xdr:rowOff>
                  </from>
                  <to>
                    <xdr:col>3</xdr:col>
                    <xdr:colOff>552450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14" name="Option Button 22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76</xdr:row>
                    <xdr:rowOff>38100</xdr:rowOff>
                  </from>
                  <to>
                    <xdr:col>3</xdr:col>
                    <xdr:colOff>552450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15" name="Group Box 230">
              <controlPr defaultSize="0" autoFill="0" autoPict="0">
                <anchor moveWithCells="1" siz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16" name="Option Button 23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77</xdr:row>
                    <xdr:rowOff>47625</xdr:rowOff>
                  </from>
                  <to>
                    <xdr:col>3</xdr:col>
                    <xdr:colOff>552450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17" name="Option Button 23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78</xdr:row>
                    <xdr:rowOff>38100</xdr:rowOff>
                  </from>
                  <to>
                    <xdr:col>3</xdr:col>
                    <xdr:colOff>552450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18" name="Group Box 234">
              <controlPr defaultSize="0" autoFill="0" autoPict="0">
                <anchor moveWithCells="1" sizeWithCells="1">
                  <from>
                    <xdr:col>3</xdr:col>
                    <xdr:colOff>0</xdr:colOff>
                    <xdr:row>79</xdr:row>
                    <xdr:rowOff>0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19" name="Option Button 23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79</xdr:row>
                    <xdr:rowOff>47625</xdr:rowOff>
                  </from>
                  <to>
                    <xdr:col>3</xdr:col>
                    <xdr:colOff>552450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20" name="Option Button 23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80</xdr:row>
                    <xdr:rowOff>38100</xdr:rowOff>
                  </from>
                  <to>
                    <xdr:col>3</xdr:col>
                    <xdr:colOff>552450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21" name="Group Box 238">
              <controlPr defaultSize="0" autoFill="0" autoPict="0">
                <anchor moveWithCells="1" siz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22" name="Option Button 23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81</xdr:row>
                    <xdr:rowOff>47625</xdr:rowOff>
                  </from>
                  <to>
                    <xdr:col>3</xdr:col>
                    <xdr:colOff>552450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23" name="Option Button 24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82</xdr:row>
                    <xdr:rowOff>38100</xdr:rowOff>
                  </from>
                  <to>
                    <xdr:col>3</xdr:col>
                    <xdr:colOff>552450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24" name="Group Box 277">
              <controlPr defaultSize="0" autoFill="0" autoPict="0">
                <anchor moveWithCells="1" sizeWithCells="1">
                  <from>
                    <xdr:col>3</xdr:col>
                    <xdr:colOff>0</xdr:colOff>
                    <xdr:row>82</xdr:row>
                    <xdr:rowOff>266700</xdr:rowOff>
                  </from>
                  <to>
                    <xdr:col>4</xdr:col>
                    <xdr:colOff>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25" name="Option Button 27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83</xdr:row>
                    <xdr:rowOff>38100</xdr:rowOff>
                  </from>
                  <to>
                    <xdr:col>3</xdr:col>
                    <xdr:colOff>552450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26" name="Option Button 27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84</xdr:row>
                    <xdr:rowOff>28575</xdr:rowOff>
                  </from>
                  <to>
                    <xdr:col>3</xdr:col>
                    <xdr:colOff>552450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127" name="Group Box 281">
              <controlPr defaultSize="0" autoFill="0" autoPict="0">
                <anchor moveWithCells="1" sizeWithCells="1">
                  <from>
                    <xdr:col>3</xdr:col>
                    <xdr:colOff>0</xdr:colOff>
                    <xdr:row>85</xdr:row>
                    <xdr:rowOff>0</xdr:rowOff>
                  </from>
                  <to>
                    <xdr:col>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128" name="Option Button 28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85</xdr:row>
                    <xdr:rowOff>47625</xdr:rowOff>
                  </from>
                  <to>
                    <xdr:col>3</xdr:col>
                    <xdr:colOff>552450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129" name="Option Button 28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86</xdr:row>
                    <xdr:rowOff>38100</xdr:rowOff>
                  </from>
                  <to>
                    <xdr:col>3</xdr:col>
                    <xdr:colOff>552450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130" name="Group Box 285">
              <controlPr defaultSize="0" autoFill="0" autoPict="0">
                <anchor moveWithCells="1" siz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131" name="Option Button 28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87</xdr:row>
                    <xdr:rowOff>47625</xdr:rowOff>
                  </from>
                  <to>
                    <xdr:col>3</xdr:col>
                    <xdr:colOff>552450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132" name="Option Button 28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88</xdr:row>
                    <xdr:rowOff>38100</xdr:rowOff>
                  </from>
                  <to>
                    <xdr:col>3</xdr:col>
                    <xdr:colOff>552450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33" name="Group Box 289">
              <controlPr defaultSize="0" autoFill="0" autoPict="0">
                <anchor moveWithCells="1" siz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34" name="Option Button 29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89</xdr:row>
                    <xdr:rowOff>47625</xdr:rowOff>
                  </from>
                  <to>
                    <xdr:col>3</xdr:col>
                    <xdr:colOff>552450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35" name="Option Button 29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90</xdr:row>
                    <xdr:rowOff>38100</xdr:rowOff>
                  </from>
                  <to>
                    <xdr:col>3</xdr:col>
                    <xdr:colOff>552450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36" name="Group Box 293">
              <controlPr defaultSize="0" autoFill="0" autoPict="0">
                <anchor moveWithCells="1" siz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37" name="Option Button 29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91</xdr:row>
                    <xdr:rowOff>47625</xdr:rowOff>
                  </from>
                  <to>
                    <xdr:col>3</xdr:col>
                    <xdr:colOff>552450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38" name="Option Button 29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92</xdr:row>
                    <xdr:rowOff>38100</xdr:rowOff>
                  </from>
                  <to>
                    <xdr:col>3</xdr:col>
                    <xdr:colOff>552450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39" name="Group Box 325">
              <controlPr defaultSize="0" autoFill="0" autoPict="0">
                <anchor moveWithCells="1" sizeWithCells="1">
                  <from>
                    <xdr:col>3</xdr:col>
                    <xdr:colOff>0</xdr:colOff>
                    <xdr:row>93</xdr:row>
                    <xdr:rowOff>285750</xdr:rowOff>
                  </from>
                  <to>
                    <xdr:col>4</xdr:col>
                    <xdr:colOff>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40" name="Option Button 32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94</xdr:row>
                    <xdr:rowOff>38100</xdr:rowOff>
                  </from>
                  <to>
                    <xdr:col>3</xdr:col>
                    <xdr:colOff>552450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41" name="Option Button 32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95</xdr:row>
                    <xdr:rowOff>28575</xdr:rowOff>
                  </from>
                  <to>
                    <xdr:col>3</xdr:col>
                    <xdr:colOff>552450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42" name="Group Box 329">
              <controlPr defaultSize="0" autoFill="0" autoPict="0">
                <anchor moveWithCells="1" sizeWithCells="1">
                  <from>
                    <xdr:col>3</xdr:col>
                    <xdr:colOff>0</xdr:colOff>
                    <xdr:row>96</xdr:row>
                    <xdr:rowOff>0</xdr:rowOff>
                  </from>
                  <to>
                    <xdr:col>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43" name="Option Button 33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96</xdr:row>
                    <xdr:rowOff>47625</xdr:rowOff>
                  </from>
                  <to>
                    <xdr:col>3</xdr:col>
                    <xdr:colOff>552450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44" name="Option Button 33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97</xdr:row>
                    <xdr:rowOff>38100</xdr:rowOff>
                  </from>
                  <to>
                    <xdr:col>3</xdr:col>
                    <xdr:colOff>552450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145" name="Group Box 333">
              <controlPr defaultSize="0" autoFill="0" autoPict="0">
                <anchor moveWithCells="1" sizeWithCells="1">
                  <from>
                    <xdr:col>3</xdr:col>
                    <xdr:colOff>0</xdr:colOff>
                    <xdr:row>98</xdr:row>
                    <xdr:rowOff>0</xdr:rowOff>
                  </from>
                  <to>
                    <xdr:col>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146" name="Option Button 33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98</xdr:row>
                    <xdr:rowOff>47625</xdr:rowOff>
                  </from>
                  <to>
                    <xdr:col>3</xdr:col>
                    <xdr:colOff>552450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147" name="Option Button 33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99</xdr:row>
                    <xdr:rowOff>38100</xdr:rowOff>
                  </from>
                  <to>
                    <xdr:col>3</xdr:col>
                    <xdr:colOff>552450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148" name="Group Box 337">
              <controlPr defaultSize="0" autoFill="0" autoPict="0">
                <anchor moveWithCells="1" sizeWithCells="1">
                  <from>
                    <xdr:col>3</xdr:col>
                    <xdr:colOff>0</xdr:colOff>
                    <xdr:row>100</xdr:row>
                    <xdr:rowOff>0</xdr:rowOff>
                  </from>
                  <to>
                    <xdr:col>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149" name="Option Button 33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100</xdr:row>
                    <xdr:rowOff>47625</xdr:rowOff>
                  </from>
                  <to>
                    <xdr:col>3</xdr:col>
                    <xdr:colOff>552450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150" name="Option Button 33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101</xdr:row>
                    <xdr:rowOff>38100</xdr:rowOff>
                  </from>
                  <to>
                    <xdr:col>3</xdr:col>
                    <xdr:colOff>552450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151" name="Group Box 341">
              <controlPr defaultSize="0" autoFill="0" autoPict="0">
                <anchor moveWithCells="1" sizeWithCells="1">
                  <from>
                    <xdr:col>3</xdr:col>
                    <xdr:colOff>0</xdr:colOff>
                    <xdr:row>102</xdr:row>
                    <xdr:rowOff>0</xdr:rowOff>
                  </from>
                  <to>
                    <xdr:col>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152" name="Option Button 34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102</xdr:row>
                    <xdr:rowOff>47625</xdr:rowOff>
                  </from>
                  <to>
                    <xdr:col>3</xdr:col>
                    <xdr:colOff>552450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153" name="Option Button 34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103</xdr:row>
                    <xdr:rowOff>38100</xdr:rowOff>
                  </from>
                  <to>
                    <xdr:col>3</xdr:col>
                    <xdr:colOff>552450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54" name="Group Box 346">
              <controlPr defaultSize="0" autoFill="0" autoPict="0">
                <anchor moveWithCells="1" sizeWithCells="1">
                  <from>
                    <xdr:col>3</xdr:col>
                    <xdr:colOff>0</xdr:colOff>
                    <xdr:row>103</xdr:row>
                    <xdr:rowOff>266700</xdr:rowOff>
                  </from>
                  <to>
                    <xdr:col>4</xdr:col>
                    <xdr:colOff>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155" name="Option Button 34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104</xdr:row>
                    <xdr:rowOff>38100</xdr:rowOff>
                  </from>
                  <to>
                    <xdr:col>3</xdr:col>
                    <xdr:colOff>552450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156" name="Option Button 34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105</xdr:row>
                    <xdr:rowOff>28575</xdr:rowOff>
                  </from>
                  <to>
                    <xdr:col>3</xdr:col>
                    <xdr:colOff>552450</xdr:colOff>
                    <xdr:row>105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157" name="Group Box 350">
              <controlPr defaultSize="0" autoFill="0" autoPict="0">
                <anchor moveWithCells="1" siz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158" name="Option Button 35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106</xdr:row>
                    <xdr:rowOff>47625</xdr:rowOff>
                  </from>
                  <to>
                    <xdr:col>3</xdr:col>
                    <xdr:colOff>552450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159" name="Option Button 35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107</xdr:row>
                    <xdr:rowOff>38100</xdr:rowOff>
                  </from>
                  <to>
                    <xdr:col>3</xdr:col>
                    <xdr:colOff>552450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160" name="Group Box 354">
              <controlPr defaultSize="0" autoFill="0" autoPict="0">
                <anchor moveWithCells="1" siz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161" name="Option Button 35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108</xdr:row>
                    <xdr:rowOff>47625</xdr:rowOff>
                  </from>
                  <to>
                    <xdr:col>3</xdr:col>
                    <xdr:colOff>552450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162" name="Option Button 35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109</xdr:row>
                    <xdr:rowOff>38100</xdr:rowOff>
                  </from>
                  <to>
                    <xdr:col>3</xdr:col>
                    <xdr:colOff>552450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163" name="Group Box 358">
              <controlPr defaultSize="0" autoFill="0" autoPict="0">
                <anchor moveWithCells="1" siz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164" name="Option Button 35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110</xdr:row>
                    <xdr:rowOff>47625</xdr:rowOff>
                  </from>
                  <to>
                    <xdr:col>3</xdr:col>
                    <xdr:colOff>552450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165" name="Option Button 36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111</xdr:row>
                    <xdr:rowOff>38100</xdr:rowOff>
                  </from>
                  <to>
                    <xdr:col>3</xdr:col>
                    <xdr:colOff>552450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166" name="Group Box 362">
              <controlPr defaultSize="0" autoFill="0" autoPict="0">
                <anchor moveWithCells="1" siz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167" name="Option Button 36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112</xdr:row>
                    <xdr:rowOff>47625</xdr:rowOff>
                  </from>
                  <to>
                    <xdr:col>3</xdr:col>
                    <xdr:colOff>552450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168" name="Option Button 36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113</xdr:row>
                    <xdr:rowOff>38100</xdr:rowOff>
                  </from>
                  <to>
                    <xdr:col>3</xdr:col>
                    <xdr:colOff>552450</xdr:colOff>
                    <xdr:row>113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169" name="Group Box 367">
              <controlPr defaultSize="0" autoFill="0" autoPict="0">
                <anchor moveWithCells="1" sizeWithCells="1">
                  <from>
                    <xdr:col>3</xdr:col>
                    <xdr:colOff>0</xdr:colOff>
                    <xdr:row>113</xdr:row>
                    <xdr:rowOff>266700</xdr:rowOff>
                  </from>
                  <to>
                    <xdr:col>4</xdr:col>
                    <xdr:colOff>0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170" name="Option Button 36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114</xdr:row>
                    <xdr:rowOff>38100</xdr:rowOff>
                  </from>
                  <to>
                    <xdr:col>3</xdr:col>
                    <xdr:colOff>552450</xdr:colOff>
                    <xdr:row>114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171" name="Option Button 36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115</xdr:row>
                    <xdr:rowOff>28575</xdr:rowOff>
                  </from>
                  <to>
                    <xdr:col>3</xdr:col>
                    <xdr:colOff>552450</xdr:colOff>
                    <xdr:row>115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172" name="Group Box 371">
              <controlPr defaultSize="0" autoFill="0" autoPict="0">
                <anchor moveWithCells="1" sizeWithCells="1">
                  <from>
                    <xdr:col>3</xdr:col>
                    <xdr:colOff>0</xdr:colOff>
                    <xdr:row>116</xdr:row>
                    <xdr:rowOff>0</xdr:rowOff>
                  </from>
                  <to>
                    <xdr:col>4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173" name="Option Button 37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116</xdr:row>
                    <xdr:rowOff>47625</xdr:rowOff>
                  </from>
                  <to>
                    <xdr:col>3</xdr:col>
                    <xdr:colOff>552450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174" name="Option Button 37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117</xdr:row>
                    <xdr:rowOff>38100</xdr:rowOff>
                  </from>
                  <to>
                    <xdr:col>3</xdr:col>
                    <xdr:colOff>552450</xdr:colOff>
                    <xdr:row>117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175" name="Group Box 375">
              <controlPr defaultSize="0" autoFill="0" autoPict="0">
                <anchor moveWithCells="1" sizeWithCells="1">
                  <from>
                    <xdr:col>3</xdr:col>
                    <xdr:colOff>0</xdr:colOff>
                    <xdr:row>118</xdr:row>
                    <xdr:rowOff>0</xdr:rowOff>
                  </from>
                  <to>
                    <xdr:col>4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176" name="Option Button 37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118</xdr:row>
                    <xdr:rowOff>47625</xdr:rowOff>
                  </from>
                  <to>
                    <xdr:col>3</xdr:col>
                    <xdr:colOff>552450</xdr:colOff>
                    <xdr:row>118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177" name="Option Button 37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119</xdr:row>
                    <xdr:rowOff>38100</xdr:rowOff>
                  </from>
                  <to>
                    <xdr:col>3</xdr:col>
                    <xdr:colOff>552450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178" name="Group Box 379">
              <controlPr defaultSize="0" autoFill="0" autoPict="0">
                <anchor moveWithCells="1" sizeWithCells="1">
                  <from>
                    <xdr:col>3</xdr:col>
                    <xdr:colOff>0</xdr:colOff>
                    <xdr:row>120</xdr:row>
                    <xdr:rowOff>0</xdr:rowOff>
                  </from>
                  <to>
                    <xdr:col>4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179" name="Option Button 38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120</xdr:row>
                    <xdr:rowOff>47625</xdr:rowOff>
                  </from>
                  <to>
                    <xdr:col>3</xdr:col>
                    <xdr:colOff>552450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180" name="Option Button 38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121</xdr:row>
                    <xdr:rowOff>38100</xdr:rowOff>
                  </from>
                  <to>
                    <xdr:col>3</xdr:col>
                    <xdr:colOff>552450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181" name="Group Box 383">
              <controlPr defaultSize="0" autoFill="0" autoPict="0">
                <anchor moveWithCells="1" sizeWithCells="1">
                  <from>
                    <xdr:col>3</xdr:col>
                    <xdr:colOff>0</xdr:colOff>
                    <xdr:row>122</xdr:row>
                    <xdr:rowOff>0</xdr:rowOff>
                  </from>
                  <to>
                    <xdr:col>4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182" name="Option Button 38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122</xdr:row>
                    <xdr:rowOff>47625</xdr:rowOff>
                  </from>
                  <to>
                    <xdr:col>3</xdr:col>
                    <xdr:colOff>552450</xdr:colOff>
                    <xdr:row>122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183" name="Option Button 38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123</xdr:row>
                    <xdr:rowOff>38100</xdr:rowOff>
                  </from>
                  <to>
                    <xdr:col>3</xdr:col>
                    <xdr:colOff>552450</xdr:colOff>
                    <xdr:row>123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184" name="Group Box 388">
              <controlPr defaultSize="0" autoFill="0" autoPict="0">
                <anchor moveWithCells="1" sizeWithCells="1">
                  <from>
                    <xdr:col>3</xdr:col>
                    <xdr:colOff>0</xdr:colOff>
                    <xdr:row>123</xdr:row>
                    <xdr:rowOff>266700</xdr:rowOff>
                  </from>
                  <to>
                    <xdr:col>4</xdr:col>
                    <xdr:colOff>0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185" name="Option Button 38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124</xdr:row>
                    <xdr:rowOff>38100</xdr:rowOff>
                  </from>
                  <to>
                    <xdr:col>3</xdr:col>
                    <xdr:colOff>552450</xdr:colOff>
                    <xdr:row>124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186" name="Option Button 39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125</xdr:row>
                    <xdr:rowOff>28575</xdr:rowOff>
                  </from>
                  <to>
                    <xdr:col>3</xdr:col>
                    <xdr:colOff>552450</xdr:colOff>
                    <xdr:row>125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187" name="Group Box 392">
              <controlPr defaultSize="0" autoFill="0" autoPict="0">
                <anchor moveWithCells="1" sizeWithCells="1">
                  <from>
                    <xdr:col>3</xdr:col>
                    <xdr:colOff>0</xdr:colOff>
                    <xdr:row>126</xdr:row>
                    <xdr:rowOff>0</xdr:rowOff>
                  </from>
                  <to>
                    <xdr:col>4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188" name="Option Button 39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126</xdr:row>
                    <xdr:rowOff>47625</xdr:rowOff>
                  </from>
                  <to>
                    <xdr:col>3</xdr:col>
                    <xdr:colOff>552450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189" name="Option Button 39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127</xdr:row>
                    <xdr:rowOff>38100</xdr:rowOff>
                  </from>
                  <to>
                    <xdr:col>3</xdr:col>
                    <xdr:colOff>552450</xdr:colOff>
                    <xdr:row>127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190" name="Group Box 396">
              <controlPr defaultSize="0" autoFill="0" autoPict="0">
                <anchor moveWithCells="1" sizeWithCells="1">
                  <from>
                    <xdr:col>3</xdr:col>
                    <xdr:colOff>0</xdr:colOff>
                    <xdr:row>128</xdr:row>
                    <xdr:rowOff>0</xdr:rowOff>
                  </from>
                  <to>
                    <xdr:col>4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191" name="Option Button 39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128</xdr:row>
                    <xdr:rowOff>47625</xdr:rowOff>
                  </from>
                  <to>
                    <xdr:col>3</xdr:col>
                    <xdr:colOff>552450</xdr:colOff>
                    <xdr:row>128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192" name="Option Button 39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129</xdr:row>
                    <xdr:rowOff>38100</xdr:rowOff>
                  </from>
                  <to>
                    <xdr:col>3</xdr:col>
                    <xdr:colOff>552450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193" name="Group Box 400">
              <controlPr defaultSize="0" autoFill="0" autoPict="0">
                <anchor moveWithCells="1" sizeWithCells="1">
                  <from>
                    <xdr:col>3</xdr:col>
                    <xdr:colOff>0</xdr:colOff>
                    <xdr:row>130</xdr:row>
                    <xdr:rowOff>0</xdr:rowOff>
                  </from>
                  <to>
                    <xdr:col>4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194" name="Option Button 40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130</xdr:row>
                    <xdr:rowOff>47625</xdr:rowOff>
                  </from>
                  <to>
                    <xdr:col>3</xdr:col>
                    <xdr:colOff>552450</xdr:colOff>
                    <xdr:row>130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195" name="Option Button 40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131</xdr:row>
                    <xdr:rowOff>38100</xdr:rowOff>
                  </from>
                  <to>
                    <xdr:col>3</xdr:col>
                    <xdr:colOff>552450</xdr:colOff>
                    <xdr:row>131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196" name="Group Box 404">
              <controlPr defaultSize="0" autoFill="0" autoPict="0">
                <anchor moveWithCells="1" sizeWithCells="1">
                  <from>
                    <xdr:col>3</xdr:col>
                    <xdr:colOff>0</xdr:colOff>
                    <xdr:row>132</xdr:row>
                    <xdr:rowOff>0</xdr:rowOff>
                  </from>
                  <to>
                    <xdr:col>4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197" name="Option Button 40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132</xdr:row>
                    <xdr:rowOff>47625</xdr:rowOff>
                  </from>
                  <to>
                    <xdr:col>3</xdr:col>
                    <xdr:colOff>552450</xdr:colOff>
                    <xdr:row>132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198" name="Option Button 40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133</xdr:row>
                    <xdr:rowOff>38100</xdr:rowOff>
                  </from>
                  <to>
                    <xdr:col>3</xdr:col>
                    <xdr:colOff>552450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199" name="Group Box 409">
              <controlPr defaultSize="0" autoFill="0" autoPict="0">
                <anchor moveWithCells="1" sizeWithCells="1">
                  <from>
                    <xdr:col>3</xdr:col>
                    <xdr:colOff>0</xdr:colOff>
                    <xdr:row>133</xdr:row>
                    <xdr:rowOff>266700</xdr:rowOff>
                  </from>
                  <to>
                    <xdr:col>4</xdr:col>
                    <xdr:colOff>0</xdr:colOff>
                    <xdr:row>135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00" name="Option Button 41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134</xdr:row>
                    <xdr:rowOff>38100</xdr:rowOff>
                  </from>
                  <to>
                    <xdr:col>3</xdr:col>
                    <xdr:colOff>552450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01" name="Option Button 41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135</xdr:row>
                    <xdr:rowOff>28575</xdr:rowOff>
                  </from>
                  <to>
                    <xdr:col>3</xdr:col>
                    <xdr:colOff>552450</xdr:colOff>
                    <xdr:row>135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02" name="Group Box 413">
              <controlPr defaultSize="0" autoFill="0" autoPict="0">
                <anchor moveWithCells="1" sizeWithCells="1">
                  <from>
                    <xdr:col>3</xdr:col>
                    <xdr:colOff>0</xdr:colOff>
                    <xdr:row>136</xdr:row>
                    <xdr:rowOff>0</xdr:rowOff>
                  </from>
                  <to>
                    <xdr:col>4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03" name="Option Button 41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136</xdr:row>
                    <xdr:rowOff>47625</xdr:rowOff>
                  </from>
                  <to>
                    <xdr:col>3</xdr:col>
                    <xdr:colOff>552450</xdr:colOff>
                    <xdr:row>136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04" name="Option Button 41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137</xdr:row>
                    <xdr:rowOff>38100</xdr:rowOff>
                  </from>
                  <to>
                    <xdr:col>3</xdr:col>
                    <xdr:colOff>552450</xdr:colOff>
                    <xdr:row>137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05" name="Group Box 417">
              <controlPr defaultSize="0" autoFill="0" autoPict="0">
                <anchor moveWithCells="1" sizeWithCells="1">
                  <from>
                    <xdr:col>3</xdr:col>
                    <xdr:colOff>0</xdr:colOff>
                    <xdr:row>138</xdr:row>
                    <xdr:rowOff>0</xdr:rowOff>
                  </from>
                  <to>
                    <xdr:col>4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06" name="Option Button 41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138</xdr:row>
                    <xdr:rowOff>47625</xdr:rowOff>
                  </from>
                  <to>
                    <xdr:col>3</xdr:col>
                    <xdr:colOff>552450</xdr:colOff>
                    <xdr:row>138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07" name="Option Button 41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139</xdr:row>
                    <xdr:rowOff>38100</xdr:rowOff>
                  </from>
                  <to>
                    <xdr:col>3</xdr:col>
                    <xdr:colOff>552450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08" name="Group Box 421">
              <controlPr defaultSize="0" autoFill="0" autoPict="0">
                <anchor moveWithCells="1" sizeWithCells="1">
                  <from>
                    <xdr:col>3</xdr:col>
                    <xdr:colOff>0</xdr:colOff>
                    <xdr:row>140</xdr:row>
                    <xdr:rowOff>0</xdr:rowOff>
                  </from>
                  <to>
                    <xdr:col>4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09" name="Option Button 42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140</xdr:row>
                    <xdr:rowOff>47625</xdr:rowOff>
                  </from>
                  <to>
                    <xdr:col>3</xdr:col>
                    <xdr:colOff>552450</xdr:colOff>
                    <xdr:row>140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10" name="Option Button 42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141</xdr:row>
                    <xdr:rowOff>38100</xdr:rowOff>
                  </from>
                  <to>
                    <xdr:col>3</xdr:col>
                    <xdr:colOff>552450</xdr:colOff>
                    <xdr:row>141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11" name="Group Box 425">
              <controlPr defaultSize="0" autoFill="0" autoPict="0">
                <anchor moveWithCells="1" sizeWithCells="1">
                  <from>
                    <xdr:col>3</xdr:col>
                    <xdr:colOff>0</xdr:colOff>
                    <xdr:row>142</xdr:row>
                    <xdr:rowOff>0</xdr:rowOff>
                  </from>
                  <to>
                    <xdr:col>4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12" name="Option Button 42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142</xdr:row>
                    <xdr:rowOff>47625</xdr:rowOff>
                  </from>
                  <to>
                    <xdr:col>3</xdr:col>
                    <xdr:colOff>552450</xdr:colOff>
                    <xdr:row>142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13" name="Option Button 42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143</xdr:row>
                    <xdr:rowOff>38100</xdr:rowOff>
                  </from>
                  <to>
                    <xdr:col>3</xdr:col>
                    <xdr:colOff>552450</xdr:colOff>
                    <xdr:row>143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14" name="Group Box 430">
              <controlPr defaultSize="0" autoFill="0" autoPict="0">
                <anchor moveWithCells="1" sizeWithCells="1">
                  <from>
                    <xdr:col>3</xdr:col>
                    <xdr:colOff>0</xdr:colOff>
                    <xdr:row>143</xdr:row>
                    <xdr:rowOff>266700</xdr:rowOff>
                  </from>
                  <to>
                    <xdr:col>4</xdr:col>
                    <xdr:colOff>0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15" name="Option Button 43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144</xdr:row>
                    <xdr:rowOff>38100</xdr:rowOff>
                  </from>
                  <to>
                    <xdr:col>3</xdr:col>
                    <xdr:colOff>552450</xdr:colOff>
                    <xdr:row>144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16" name="Option Button 43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145</xdr:row>
                    <xdr:rowOff>28575</xdr:rowOff>
                  </from>
                  <to>
                    <xdr:col>3</xdr:col>
                    <xdr:colOff>552450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17" name="Group Box 434">
              <controlPr defaultSize="0" autoFill="0" autoPict="0">
                <anchor moveWithCells="1" sizeWithCells="1">
                  <from>
                    <xdr:col>3</xdr:col>
                    <xdr:colOff>0</xdr:colOff>
                    <xdr:row>146</xdr:row>
                    <xdr:rowOff>0</xdr:rowOff>
                  </from>
                  <to>
                    <xdr:col>4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18" name="Option Button 43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146</xdr:row>
                    <xdr:rowOff>47625</xdr:rowOff>
                  </from>
                  <to>
                    <xdr:col>3</xdr:col>
                    <xdr:colOff>552450</xdr:colOff>
                    <xdr:row>146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19" name="Option Button 43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147</xdr:row>
                    <xdr:rowOff>38100</xdr:rowOff>
                  </from>
                  <to>
                    <xdr:col>3</xdr:col>
                    <xdr:colOff>552450</xdr:colOff>
                    <xdr:row>147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20" name="Group Box 438">
              <controlPr defaultSize="0" autoFill="0" autoPict="0">
                <anchor moveWithCells="1" sizeWithCells="1">
                  <from>
                    <xdr:col>3</xdr:col>
                    <xdr:colOff>0</xdr:colOff>
                    <xdr:row>148</xdr:row>
                    <xdr:rowOff>0</xdr:rowOff>
                  </from>
                  <to>
                    <xdr:col>4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21" name="Option Button 43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148</xdr:row>
                    <xdr:rowOff>47625</xdr:rowOff>
                  </from>
                  <to>
                    <xdr:col>3</xdr:col>
                    <xdr:colOff>552450</xdr:colOff>
                    <xdr:row>148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22" name="Option Button 44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149</xdr:row>
                    <xdr:rowOff>38100</xdr:rowOff>
                  </from>
                  <to>
                    <xdr:col>3</xdr:col>
                    <xdr:colOff>552450</xdr:colOff>
                    <xdr:row>149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23" name="Group Box 442">
              <controlPr defaultSize="0" autoFill="0" autoPict="0">
                <anchor moveWithCells="1" sizeWithCells="1">
                  <from>
                    <xdr:col>3</xdr:col>
                    <xdr:colOff>0</xdr:colOff>
                    <xdr:row>150</xdr:row>
                    <xdr:rowOff>0</xdr:rowOff>
                  </from>
                  <to>
                    <xdr:col>4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24" name="Option Button 44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150</xdr:row>
                    <xdr:rowOff>47625</xdr:rowOff>
                  </from>
                  <to>
                    <xdr:col>3</xdr:col>
                    <xdr:colOff>552450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25" name="Option Button 44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151</xdr:row>
                    <xdr:rowOff>38100</xdr:rowOff>
                  </from>
                  <to>
                    <xdr:col>3</xdr:col>
                    <xdr:colOff>552450</xdr:colOff>
                    <xdr:row>151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26" name="Group Box 446">
              <controlPr defaultSize="0" autoFill="0" autoPict="0">
                <anchor moveWithCells="1" sizeWithCells="1">
                  <from>
                    <xdr:col>3</xdr:col>
                    <xdr:colOff>0</xdr:colOff>
                    <xdr:row>152</xdr:row>
                    <xdr:rowOff>0</xdr:rowOff>
                  </from>
                  <to>
                    <xdr:col>4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27" name="Option Button 44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152</xdr:row>
                    <xdr:rowOff>47625</xdr:rowOff>
                  </from>
                  <to>
                    <xdr:col>3</xdr:col>
                    <xdr:colOff>552450</xdr:colOff>
                    <xdr:row>152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28" name="Option Button 44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153</xdr:row>
                    <xdr:rowOff>38100</xdr:rowOff>
                  </from>
                  <to>
                    <xdr:col>3</xdr:col>
                    <xdr:colOff>552450</xdr:colOff>
                    <xdr:row>153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29" name="Group Box 451">
              <controlPr defaultSize="0" autoFill="0" autoPict="0">
                <anchor moveWithCells="1" sizeWithCells="1">
                  <from>
                    <xdr:col>3</xdr:col>
                    <xdr:colOff>0</xdr:colOff>
                    <xdr:row>153</xdr:row>
                    <xdr:rowOff>266700</xdr:rowOff>
                  </from>
                  <to>
                    <xdr:col>4</xdr:col>
                    <xdr:colOff>0</xdr:colOff>
                    <xdr:row>155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30" name="Option Button 45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154</xdr:row>
                    <xdr:rowOff>38100</xdr:rowOff>
                  </from>
                  <to>
                    <xdr:col>3</xdr:col>
                    <xdr:colOff>552450</xdr:colOff>
                    <xdr:row>154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31" name="Option Button 45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155</xdr:row>
                    <xdr:rowOff>28575</xdr:rowOff>
                  </from>
                  <to>
                    <xdr:col>3</xdr:col>
                    <xdr:colOff>552450</xdr:colOff>
                    <xdr:row>155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32" name="Group Box 455">
              <controlPr defaultSize="0" autoFill="0" autoPict="0">
                <anchor moveWithCells="1" sizeWithCells="1">
                  <from>
                    <xdr:col>3</xdr:col>
                    <xdr:colOff>0</xdr:colOff>
                    <xdr:row>156</xdr:row>
                    <xdr:rowOff>0</xdr:rowOff>
                  </from>
                  <to>
                    <xdr:col>4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33" name="Option Button 45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156</xdr:row>
                    <xdr:rowOff>47625</xdr:rowOff>
                  </from>
                  <to>
                    <xdr:col>3</xdr:col>
                    <xdr:colOff>552450</xdr:colOff>
                    <xdr:row>156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34" name="Option Button 45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157</xdr:row>
                    <xdr:rowOff>38100</xdr:rowOff>
                  </from>
                  <to>
                    <xdr:col>3</xdr:col>
                    <xdr:colOff>552450</xdr:colOff>
                    <xdr:row>157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35" name="Group Box 459">
              <controlPr defaultSize="0" autoFill="0" autoPict="0">
                <anchor moveWithCells="1" sizeWithCells="1">
                  <from>
                    <xdr:col>3</xdr:col>
                    <xdr:colOff>0</xdr:colOff>
                    <xdr:row>158</xdr:row>
                    <xdr:rowOff>0</xdr:rowOff>
                  </from>
                  <to>
                    <xdr:col>4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36" name="Option Button 46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158</xdr:row>
                    <xdr:rowOff>47625</xdr:rowOff>
                  </from>
                  <to>
                    <xdr:col>3</xdr:col>
                    <xdr:colOff>552450</xdr:colOff>
                    <xdr:row>158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37" name="Option Button 46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159</xdr:row>
                    <xdr:rowOff>38100</xdr:rowOff>
                  </from>
                  <to>
                    <xdr:col>3</xdr:col>
                    <xdr:colOff>552450</xdr:colOff>
                    <xdr:row>159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38" name="Group Box 463">
              <controlPr defaultSize="0" autoFill="0" autoPict="0">
                <anchor moveWithCells="1" sizeWithCells="1">
                  <from>
                    <xdr:col>3</xdr:col>
                    <xdr:colOff>0</xdr:colOff>
                    <xdr:row>160</xdr:row>
                    <xdr:rowOff>0</xdr:rowOff>
                  </from>
                  <to>
                    <xdr:col>4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39" name="Option Button 46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160</xdr:row>
                    <xdr:rowOff>47625</xdr:rowOff>
                  </from>
                  <to>
                    <xdr:col>3</xdr:col>
                    <xdr:colOff>552450</xdr:colOff>
                    <xdr:row>160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40" name="Option Button 46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161</xdr:row>
                    <xdr:rowOff>38100</xdr:rowOff>
                  </from>
                  <to>
                    <xdr:col>3</xdr:col>
                    <xdr:colOff>552450</xdr:colOff>
                    <xdr:row>161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41" name="Group Box 467">
              <controlPr defaultSize="0" autoFill="0" autoPict="0">
                <anchor moveWithCells="1" sizeWithCells="1">
                  <from>
                    <xdr:col>3</xdr:col>
                    <xdr:colOff>0</xdr:colOff>
                    <xdr:row>162</xdr:row>
                    <xdr:rowOff>0</xdr:rowOff>
                  </from>
                  <to>
                    <xdr:col>4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42" name="Option Button 46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162</xdr:row>
                    <xdr:rowOff>47625</xdr:rowOff>
                  </from>
                  <to>
                    <xdr:col>3</xdr:col>
                    <xdr:colOff>552450</xdr:colOff>
                    <xdr:row>162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43" name="Option Button 46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163</xdr:row>
                    <xdr:rowOff>38100</xdr:rowOff>
                  </from>
                  <to>
                    <xdr:col>3</xdr:col>
                    <xdr:colOff>552450</xdr:colOff>
                    <xdr:row>163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44" name="Group Box 472">
              <controlPr defaultSize="0" autoFill="0" autoPict="0">
                <anchor moveWithCells="1" sizeWithCells="1">
                  <from>
                    <xdr:col>3</xdr:col>
                    <xdr:colOff>0</xdr:colOff>
                    <xdr:row>163</xdr:row>
                    <xdr:rowOff>266700</xdr:rowOff>
                  </from>
                  <to>
                    <xdr:col>4</xdr:col>
                    <xdr:colOff>0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45" name="Option Button 47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164</xdr:row>
                    <xdr:rowOff>38100</xdr:rowOff>
                  </from>
                  <to>
                    <xdr:col>3</xdr:col>
                    <xdr:colOff>552450</xdr:colOff>
                    <xdr:row>164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46" name="Option Button 47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165</xdr:row>
                    <xdr:rowOff>28575</xdr:rowOff>
                  </from>
                  <to>
                    <xdr:col>3</xdr:col>
                    <xdr:colOff>552450</xdr:colOff>
                    <xdr:row>165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47" name="Group Box 476">
              <controlPr defaultSize="0" autoFill="0" autoPict="0">
                <anchor moveWithCells="1" sizeWithCells="1">
                  <from>
                    <xdr:col>3</xdr:col>
                    <xdr:colOff>0</xdr:colOff>
                    <xdr:row>166</xdr:row>
                    <xdr:rowOff>0</xdr:rowOff>
                  </from>
                  <to>
                    <xdr:col>4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48" name="Option Button 47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166</xdr:row>
                    <xdr:rowOff>47625</xdr:rowOff>
                  </from>
                  <to>
                    <xdr:col>3</xdr:col>
                    <xdr:colOff>552450</xdr:colOff>
                    <xdr:row>166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49" name="Option Button 47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167</xdr:row>
                    <xdr:rowOff>38100</xdr:rowOff>
                  </from>
                  <to>
                    <xdr:col>3</xdr:col>
                    <xdr:colOff>552450</xdr:colOff>
                    <xdr:row>167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50" name="Group Box 480">
              <controlPr defaultSize="0" autoFill="0" autoPict="0">
                <anchor moveWithCells="1" sizeWithCells="1">
                  <from>
                    <xdr:col>3</xdr:col>
                    <xdr:colOff>0</xdr:colOff>
                    <xdr:row>168</xdr:row>
                    <xdr:rowOff>0</xdr:rowOff>
                  </from>
                  <to>
                    <xdr:col>4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51" name="Option Button 48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168</xdr:row>
                    <xdr:rowOff>47625</xdr:rowOff>
                  </from>
                  <to>
                    <xdr:col>3</xdr:col>
                    <xdr:colOff>552450</xdr:colOff>
                    <xdr:row>168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2" name="Option Button 48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169</xdr:row>
                    <xdr:rowOff>38100</xdr:rowOff>
                  </from>
                  <to>
                    <xdr:col>3</xdr:col>
                    <xdr:colOff>552450</xdr:colOff>
                    <xdr:row>169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3" name="Group Box 484">
              <controlPr defaultSize="0" autoFill="0" autoPict="0">
                <anchor moveWithCells="1" sizeWithCells="1">
                  <from>
                    <xdr:col>3</xdr:col>
                    <xdr:colOff>0</xdr:colOff>
                    <xdr:row>170</xdr:row>
                    <xdr:rowOff>0</xdr:rowOff>
                  </from>
                  <to>
                    <xdr:col>4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54" name="Option Button 48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170</xdr:row>
                    <xdr:rowOff>47625</xdr:rowOff>
                  </from>
                  <to>
                    <xdr:col>3</xdr:col>
                    <xdr:colOff>552450</xdr:colOff>
                    <xdr:row>170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55" name="Option Button 48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171</xdr:row>
                    <xdr:rowOff>38100</xdr:rowOff>
                  </from>
                  <to>
                    <xdr:col>3</xdr:col>
                    <xdr:colOff>552450</xdr:colOff>
                    <xdr:row>171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56" name="Group Box 488">
              <controlPr defaultSize="0" autoFill="0" autoPict="0">
                <anchor moveWithCells="1" sizeWithCells="1">
                  <from>
                    <xdr:col>3</xdr:col>
                    <xdr:colOff>0</xdr:colOff>
                    <xdr:row>172</xdr:row>
                    <xdr:rowOff>0</xdr:rowOff>
                  </from>
                  <to>
                    <xdr:col>4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57" name="Option Button 48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172</xdr:row>
                    <xdr:rowOff>47625</xdr:rowOff>
                  </from>
                  <to>
                    <xdr:col>3</xdr:col>
                    <xdr:colOff>552450</xdr:colOff>
                    <xdr:row>172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58" name="Option Button 49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173</xdr:row>
                    <xdr:rowOff>38100</xdr:rowOff>
                  </from>
                  <to>
                    <xdr:col>3</xdr:col>
                    <xdr:colOff>552450</xdr:colOff>
                    <xdr:row>173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59" name="Group Box 493">
              <controlPr defaultSize="0" autoFill="0" autoPict="0">
                <anchor moveWithCells="1" sizeWithCells="1">
                  <from>
                    <xdr:col>3</xdr:col>
                    <xdr:colOff>0</xdr:colOff>
                    <xdr:row>173</xdr:row>
                    <xdr:rowOff>266700</xdr:rowOff>
                  </from>
                  <to>
                    <xdr:col>4</xdr:col>
                    <xdr:colOff>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60" name="Option Button 49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174</xdr:row>
                    <xdr:rowOff>38100</xdr:rowOff>
                  </from>
                  <to>
                    <xdr:col>3</xdr:col>
                    <xdr:colOff>552450</xdr:colOff>
                    <xdr:row>174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61" name="Option Button 49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175</xdr:row>
                    <xdr:rowOff>28575</xdr:rowOff>
                  </from>
                  <to>
                    <xdr:col>3</xdr:col>
                    <xdr:colOff>552450</xdr:colOff>
                    <xdr:row>175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62" name="Group Box 497">
              <controlPr defaultSize="0" autoFill="0" autoPict="0">
                <anchor moveWithCells="1" sizeWithCells="1">
                  <from>
                    <xdr:col>3</xdr:col>
                    <xdr:colOff>0</xdr:colOff>
                    <xdr:row>176</xdr:row>
                    <xdr:rowOff>0</xdr:rowOff>
                  </from>
                  <to>
                    <xdr:col>4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63" name="Option Button 498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176</xdr:row>
                    <xdr:rowOff>47625</xdr:rowOff>
                  </from>
                  <to>
                    <xdr:col>3</xdr:col>
                    <xdr:colOff>552450</xdr:colOff>
                    <xdr:row>176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64" name="Option Button 499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177</xdr:row>
                    <xdr:rowOff>38100</xdr:rowOff>
                  </from>
                  <to>
                    <xdr:col>3</xdr:col>
                    <xdr:colOff>552450</xdr:colOff>
                    <xdr:row>177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65" name="Group Box 501">
              <controlPr defaultSize="0" autoFill="0" autoPict="0">
                <anchor moveWithCells="1" sizeWithCells="1">
                  <from>
                    <xdr:col>3</xdr:col>
                    <xdr:colOff>0</xdr:colOff>
                    <xdr:row>178</xdr:row>
                    <xdr:rowOff>0</xdr:rowOff>
                  </from>
                  <to>
                    <xdr:col>4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66" name="Option Button 502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178</xdr:row>
                    <xdr:rowOff>47625</xdr:rowOff>
                  </from>
                  <to>
                    <xdr:col>3</xdr:col>
                    <xdr:colOff>552450</xdr:colOff>
                    <xdr:row>178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67" name="Option Button 503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179</xdr:row>
                    <xdr:rowOff>38100</xdr:rowOff>
                  </from>
                  <to>
                    <xdr:col>3</xdr:col>
                    <xdr:colOff>552450</xdr:colOff>
                    <xdr:row>179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68" name="Group Box 505">
              <controlPr defaultSize="0" autoFill="0" autoPict="0">
                <anchor moveWithCells="1" sizeWithCells="1">
                  <from>
                    <xdr:col>3</xdr:col>
                    <xdr:colOff>0</xdr:colOff>
                    <xdr:row>180</xdr:row>
                    <xdr:rowOff>0</xdr:rowOff>
                  </from>
                  <to>
                    <xdr:col>4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69" name="Option Button 506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180</xdr:row>
                    <xdr:rowOff>47625</xdr:rowOff>
                  </from>
                  <to>
                    <xdr:col>3</xdr:col>
                    <xdr:colOff>552450</xdr:colOff>
                    <xdr:row>180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70" name="Option Button 507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181</xdr:row>
                    <xdr:rowOff>38100</xdr:rowOff>
                  </from>
                  <to>
                    <xdr:col>3</xdr:col>
                    <xdr:colOff>552450</xdr:colOff>
                    <xdr:row>181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71" name="Group Box 509">
              <controlPr defaultSize="0" autoFill="0" autoPict="0">
                <anchor moveWithCells="1" sizeWithCells="1">
                  <from>
                    <xdr:col>3</xdr:col>
                    <xdr:colOff>0</xdr:colOff>
                    <xdr:row>182</xdr:row>
                    <xdr:rowOff>0</xdr:rowOff>
                  </from>
                  <to>
                    <xdr:col>4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72" name="Option Button 510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182</xdr:row>
                    <xdr:rowOff>47625</xdr:rowOff>
                  </from>
                  <to>
                    <xdr:col>3</xdr:col>
                    <xdr:colOff>552450</xdr:colOff>
                    <xdr:row>182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73" name="Option Button 511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183</xdr:row>
                    <xdr:rowOff>38100</xdr:rowOff>
                  </from>
                  <to>
                    <xdr:col>3</xdr:col>
                    <xdr:colOff>552450</xdr:colOff>
                    <xdr:row>183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50"/>
  <sheetViews>
    <sheetView zoomScale="75" workbookViewId="0">
      <selection activeCell="A10" sqref="A10"/>
    </sheetView>
  </sheetViews>
  <sheetFormatPr defaultRowHeight="16.5"/>
  <cols>
    <col min="1" max="4" width="9" style="1" customWidth="1"/>
    <col min="6" max="6" width="9.25" style="1" bestFit="1" customWidth="1"/>
    <col min="7" max="7" width="11.125" style="1" bestFit="1" customWidth="1"/>
    <col min="8" max="8" width="11" style="1" bestFit="1" customWidth="1"/>
    <col min="9" max="9" width="9.375" style="1" bestFit="1" customWidth="1"/>
    <col min="10" max="10" width="9.125" style="1" bestFit="1" customWidth="1"/>
    <col min="11" max="11" width="10.625" style="1" bestFit="1" customWidth="1"/>
    <col min="12" max="12" width="9.375" style="1" bestFit="1" customWidth="1"/>
    <col min="13" max="13" width="8.5" style="1" bestFit="1" customWidth="1"/>
    <col min="14" max="14" width="10.25" style="1" customWidth="1"/>
    <col min="15" max="15" width="10.25" style="1" bestFit="1" customWidth="1"/>
    <col min="16" max="16" width="8.5" bestFit="1" customWidth="1"/>
    <col min="21" max="21" width="10" bestFit="1" customWidth="1"/>
  </cols>
  <sheetData>
    <row r="1" spans="2:15" ht="19.5">
      <c r="B1" s="24" t="s">
        <v>205</v>
      </c>
      <c r="C1" s="24">
        <f>試題!B1</f>
        <v>0</v>
      </c>
    </row>
    <row r="2" spans="2:15">
      <c r="B2" s="2" t="s">
        <v>9</v>
      </c>
      <c r="C2" s="2" t="s">
        <v>10</v>
      </c>
      <c r="D2" s="2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9" t="s">
        <v>37</v>
      </c>
      <c r="M2"/>
      <c r="N2"/>
      <c r="O2"/>
    </row>
    <row r="3" spans="2:15" ht="15.75" customHeight="1">
      <c r="B3" s="4">
        <f>COUNTIF(試題!$E$4:$E$93,"A")</f>
        <v>0</v>
      </c>
      <c r="C3" s="4">
        <f>COUNTIF(試題!$E$4:$E$93,"B")</f>
        <v>0</v>
      </c>
      <c r="D3" s="4">
        <f>COUNTIF(試題!$E$4:$E$93,"C")</f>
        <v>0</v>
      </c>
      <c r="E3" s="4">
        <f>COUNTIF(試題!$E$4:$E$93,"D")</f>
        <v>0</v>
      </c>
      <c r="F3" s="4">
        <f>COUNTIF(試題!$E$4:$E$93,"E")</f>
        <v>0</v>
      </c>
      <c r="G3" s="4">
        <f>COUNTIF(試題!$E$4:$E$93,"F")</f>
        <v>0</v>
      </c>
      <c r="H3" s="4">
        <f>COUNTIF(試題!$E$4:$E$93,"G")</f>
        <v>0</v>
      </c>
      <c r="I3" s="4">
        <f>COUNTIF(試題!$E$4:$E$93,"H")</f>
        <v>0</v>
      </c>
      <c r="J3" s="4">
        <f>COUNTIF(試題!$E$4:$E$93,"I")</f>
        <v>0</v>
      </c>
      <c r="K3" s="4">
        <f>COUNTIF(試題!$E$4:$E$93,"J")</f>
        <v>0</v>
      </c>
      <c r="L3" s="1">
        <f>SUM(B3:K3)</f>
        <v>0</v>
      </c>
      <c r="M3"/>
      <c r="N3"/>
      <c r="O3"/>
    </row>
    <row r="4" spans="2:15">
      <c r="E4" s="1"/>
      <c r="G4"/>
      <c r="H4"/>
      <c r="I4"/>
      <c r="J4"/>
      <c r="K4"/>
      <c r="L4"/>
      <c r="M4"/>
      <c r="N4"/>
      <c r="O4"/>
    </row>
    <row r="5" spans="2:15">
      <c r="E5" s="1"/>
      <c r="G5"/>
      <c r="H5"/>
      <c r="I5"/>
      <c r="J5"/>
      <c r="K5"/>
      <c r="L5"/>
      <c r="M5"/>
      <c r="N5"/>
      <c r="O5"/>
    </row>
    <row r="6" spans="2:15">
      <c r="E6" s="1"/>
      <c r="G6"/>
      <c r="H6"/>
      <c r="I6"/>
      <c r="J6"/>
      <c r="K6"/>
      <c r="L6"/>
      <c r="M6"/>
      <c r="N6"/>
      <c r="O6"/>
    </row>
    <row r="7" spans="2:15">
      <c r="E7" s="1"/>
      <c r="G7"/>
      <c r="H7"/>
      <c r="I7"/>
      <c r="J7"/>
      <c r="K7"/>
      <c r="L7"/>
      <c r="M7"/>
      <c r="N7"/>
      <c r="O7"/>
    </row>
    <row r="8" spans="2:15">
      <c r="E8" s="1"/>
      <c r="G8"/>
      <c r="H8"/>
      <c r="I8"/>
      <c r="J8"/>
      <c r="K8"/>
      <c r="L8"/>
      <c r="M8"/>
      <c r="N8"/>
      <c r="O8"/>
    </row>
    <row r="9" spans="2:15">
      <c r="E9" s="1"/>
      <c r="G9"/>
      <c r="H9"/>
      <c r="I9"/>
      <c r="J9"/>
      <c r="K9"/>
      <c r="L9"/>
      <c r="M9"/>
      <c r="N9"/>
      <c r="O9"/>
    </row>
    <row r="10" spans="2:15">
      <c r="E10" s="1"/>
      <c r="G10"/>
      <c r="H10"/>
      <c r="I10"/>
      <c r="J10"/>
      <c r="K10"/>
      <c r="L10"/>
      <c r="M10"/>
      <c r="N10"/>
      <c r="O10"/>
    </row>
    <row r="11" spans="2:15">
      <c r="E11" s="1"/>
      <c r="G11"/>
      <c r="H11"/>
      <c r="I11"/>
      <c r="J11"/>
      <c r="K11"/>
      <c r="L11"/>
      <c r="M11"/>
      <c r="N11"/>
      <c r="O11"/>
    </row>
    <row r="12" spans="2:15">
      <c r="E12" s="1"/>
      <c r="G12"/>
      <c r="H12"/>
      <c r="I12"/>
      <c r="J12"/>
      <c r="K12"/>
      <c r="L12"/>
      <c r="M12"/>
      <c r="N12"/>
      <c r="O12"/>
    </row>
    <row r="13" spans="2:15">
      <c r="E13" s="1"/>
      <c r="G13"/>
      <c r="H13"/>
      <c r="I13"/>
      <c r="J13"/>
      <c r="K13"/>
      <c r="L13"/>
      <c r="M13"/>
      <c r="N13"/>
      <c r="O13"/>
    </row>
    <row r="14" spans="2:15">
      <c r="E14" s="1"/>
      <c r="G14"/>
      <c r="H14"/>
      <c r="I14"/>
      <c r="J14"/>
      <c r="K14"/>
      <c r="L14"/>
      <c r="M14"/>
      <c r="N14"/>
      <c r="O14"/>
    </row>
    <row r="15" spans="2:15">
      <c r="E15" s="1"/>
      <c r="G15"/>
      <c r="H15"/>
      <c r="I15"/>
      <c r="J15"/>
      <c r="K15"/>
      <c r="L15"/>
      <c r="M15"/>
      <c r="N15"/>
      <c r="O15"/>
    </row>
    <row r="16" spans="2:15">
      <c r="B16" s="2" t="s">
        <v>0</v>
      </c>
      <c r="C16" s="2" t="s">
        <v>1</v>
      </c>
      <c r="D16" s="2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41</v>
      </c>
      <c r="L16" s="9" t="s">
        <v>38</v>
      </c>
      <c r="M16"/>
      <c r="N16"/>
      <c r="O16"/>
    </row>
    <row r="17" spans="2:15">
      <c r="B17" s="4">
        <f>COUNTIF(試題!$E$95:$E$184,"a")</f>
        <v>0</v>
      </c>
      <c r="C17" s="4">
        <f>COUNTIF(試題!$E$95:$E$184,"b")</f>
        <v>0</v>
      </c>
      <c r="D17" s="4">
        <f>COUNTIF(試題!$E$95:$E$184,"c")</f>
        <v>0</v>
      </c>
      <c r="E17" s="4">
        <f>COUNTIF(試題!$E$95:$E$184,"d")</f>
        <v>0</v>
      </c>
      <c r="F17" s="4">
        <f>COUNTIF(試題!$E$95:$E$184,"e")</f>
        <v>0</v>
      </c>
      <c r="G17" s="4">
        <f>COUNTIF(試題!$E$95:$E$184,"f")</f>
        <v>0</v>
      </c>
      <c r="H17" s="4">
        <f>COUNTIF(試題!$E$95:$E$184,"g")</f>
        <v>0</v>
      </c>
      <c r="I17" s="4">
        <f>COUNTIF(試題!$E$95:$E$184,"h")</f>
        <v>0</v>
      </c>
      <c r="J17" s="4">
        <f>COUNTIF(試題!$E$95:$E$184,"i")</f>
        <v>0</v>
      </c>
      <c r="K17" s="4">
        <f>COUNTIF(試題!$E$95:$E$184,"j")</f>
        <v>0</v>
      </c>
      <c r="L17" s="6">
        <f>SUM(B17:K17)</f>
        <v>0</v>
      </c>
      <c r="M17"/>
      <c r="N17"/>
      <c r="O17"/>
    </row>
    <row r="18" spans="2:15">
      <c r="E18" s="1"/>
      <c r="G18"/>
      <c r="H18"/>
      <c r="I18"/>
      <c r="J18"/>
      <c r="K18"/>
      <c r="L18"/>
      <c r="M18"/>
      <c r="N18"/>
      <c r="O18"/>
    </row>
    <row r="19" spans="2:15">
      <c r="E19" s="1"/>
      <c r="G19"/>
      <c r="H19"/>
      <c r="I19"/>
      <c r="J19"/>
      <c r="K19"/>
      <c r="L19"/>
      <c r="M19"/>
      <c r="N19"/>
      <c r="O19"/>
    </row>
    <row r="20" spans="2:15">
      <c r="E20" s="1"/>
      <c r="G20"/>
      <c r="H20"/>
      <c r="I20"/>
      <c r="J20"/>
      <c r="K20"/>
      <c r="L20"/>
      <c r="M20"/>
      <c r="N20"/>
      <c r="O20"/>
    </row>
    <row r="21" spans="2:15">
      <c r="E21" s="1"/>
      <c r="G21"/>
      <c r="H21"/>
      <c r="I21"/>
      <c r="J21"/>
      <c r="K21"/>
      <c r="L21"/>
      <c r="M21"/>
      <c r="N21"/>
      <c r="O21"/>
    </row>
    <row r="22" spans="2:15">
      <c r="E22" s="1"/>
      <c r="G22"/>
      <c r="H22"/>
      <c r="I22"/>
      <c r="J22"/>
      <c r="K22"/>
      <c r="L22"/>
      <c r="M22"/>
      <c r="N22"/>
      <c r="O22"/>
    </row>
    <row r="23" spans="2:15">
      <c r="E23" s="1"/>
      <c r="G23"/>
      <c r="H23"/>
      <c r="I23"/>
      <c r="J23"/>
      <c r="K23"/>
      <c r="L23"/>
      <c r="M23"/>
      <c r="N23"/>
      <c r="O23"/>
    </row>
    <row r="24" spans="2:15">
      <c r="E24" s="1"/>
      <c r="G24"/>
      <c r="H24"/>
      <c r="I24"/>
      <c r="J24"/>
      <c r="K24"/>
      <c r="L24"/>
      <c r="M24"/>
      <c r="N24"/>
      <c r="O24"/>
    </row>
    <row r="25" spans="2:15">
      <c r="E25" s="1"/>
      <c r="G25"/>
      <c r="H25"/>
      <c r="I25"/>
      <c r="J25"/>
      <c r="K25"/>
      <c r="L25"/>
      <c r="M25"/>
      <c r="N25"/>
      <c r="O25"/>
    </row>
    <row r="26" spans="2:15">
      <c r="E26" s="1"/>
      <c r="G26"/>
      <c r="H26"/>
      <c r="I26"/>
      <c r="J26"/>
      <c r="K26"/>
      <c r="L26"/>
      <c r="M26"/>
      <c r="N26"/>
      <c r="O26"/>
    </row>
    <row r="27" spans="2:15">
      <c r="E27" s="1"/>
      <c r="G27"/>
      <c r="H27"/>
      <c r="I27"/>
      <c r="J27"/>
      <c r="K27"/>
      <c r="L27"/>
      <c r="M27"/>
      <c r="N27"/>
      <c r="O27"/>
    </row>
    <row r="28" spans="2:15">
      <c r="E28" s="1"/>
      <c r="G28"/>
      <c r="H28"/>
      <c r="I28"/>
      <c r="J28"/>
      <c r="K28"/>
      <c r="L28"/>
      <c r="M28"/>
      <c r="N28"/>
      <c r="O28"/>
    </row>
    <row r="29" spans="2:15">
      <c r="E29" s="1"/>
      <c r="G29"/>
      <c r="H29"/>
      <c r="I29"/>
      <c r="J29"/>
      <c r="K29"/>
      <c r="L29"/>
      <c r="M29"/>
      <c r="N29"/>
      <c r="O29"/>
    </row>
    <row r="30" spans="2:15">
      <c r="E30" s="1"/>
      <c r="G30"/>
      <c r="H30"/>
      <c r="I30"/>
      <c r="J30"/>
      <c r="K30"/>
      <c r="L30"/>
      <c r="M30"/>
      <c r="N30"/>
      <c r="O30"/>
    </row>
    <row r="31" spans="2:15">
      <c r="E31" s="1"/>
      <c r="G31"/>
      <c r="H31"/>
      <c r="I31"/>
      <c r="J31"/>
      <c r="K31"/>
      <c r="L31"/>
      <c r="M31"/>
      <c r="N31"/>
      <c r="O31"/>
    </row>
    <row r="32" spans="2:15">
      <c r="E32" s="1"/>
      <c r="G32"/>
      <c r="H32"/>
      <c r="I32"/>
      <c r="J32"/>
      <c r="K32"/>
      <c r="L32"/>
      <c r="M32"/>
      <c r="N32"/>
      <c r="O32"/>
    </row>
    <row r="33" spans="2:15">
      <c r="E33" s="1"/>
      <c r="G33"/>
      <c r="H33"/>
      <c r="I33"/>
      <c r="J33"/>
      <c r="K33"/>
      <c r="L33"/>
      <c r="M33"/>
      <c r="N33"/>
      <c r="O33"/>
    </row>
    <row r="34" spans="2:15">
      <c r="E34" s="1"/>
      <c r="G34"/>
      <c r="H34"/>
      <c r="I34"/>
      <c r="J34"/>
      <c r="K34"/>
      <c r="L34"/>
      <c r="M34"/>
      <c r="N34"/>
      <c r="O34"/>
    </row>
    <row r="35" spans="2:15">
      <c r="E35" s="1"/>
      <c r="G35"/>
      <c r="H35"/>
      <c r="I35"/>
      <c r="J35"/>
      <c r="K35"/>
      <c r="L35"/>
      <c r="M35"/>
      <c r="N35"/>
      <c r="O35"/>
    </row>
    <row r="36" spans="2:15">
      <c r="E36" s="1"/>
      <c r="G36"/>
      <c r="H36"/>
      <c r="I36"/>
      <c r="J36"/>
      <c r="K36"/>
      <c r="L36"/>
      <c r="M36"/>
      <c r="N36"/>
      <c r="O36"/>
    </row>
    <row r="37" spans="2:15">
      <c r="E37" s="1"/>
      <c r="G37"/>
      <c r="H37"/>
      <c r="I37"/>
      <c r="J37"/>
      <c r="K37"/>
      <c r="L37"/>
      <c r="M37"/>
      <c r="N37"/>
      <c r="O37"/>
    </row>
    <row r="38" spans="2:15">
      <c r="E38" s="1"/>
      <c r="G38"/>
      <c r="H38"/>
      <c r="I38"/>
      <c r="J38"/>
      <c r="K38"/>
      <c r="L38"/>
      <c r="M38"/>
      <c r="N38"/>
      <c r="O38"/>
    </row>
    <row r="39" spans="2:15">
      <c r="E39" s="1"/>
      <c r="G39"/>
      <c r="H39"/>
      <c r="I39"/>
      <c r="J39"/>
      <c r="K39"/>
      <c r="L39"/>
      <c r="M39"/>
      <c r="N39"/>
      <c r="O39"/>
    </row>
    <row r="40" spans="2:15">
      <c r="E40" s="1"/>
      <c r="G40"/>
      <c r="H40"/>
      <c r="I40"/>
      <c r="J40"/>
      <c r="K40"/>
      <c r="L40"/>
      <c r="M40"/>
      <c r="N40"/>
      <c r="O40"/>
    </row>
    <row r="41" spans="2:15">
      <c r="E41" s="1"/>
      <c r="G41"/>
      <c r="H41"/>
      <c r="I41"/>
      <c r="J41"/>
      <c r="K41"/>
      <c r="L41"/>
      <c r="M41"/>
      <c r="N41"/>
      <c r="O41"/>
    </row>
    <row r="42" spans="2:15">
      <c r="E42" s="1"/>
      <c r="G42"/>
      <c r="H42"/>
      <c r="I42"/>
      <c r="J42"/>
      <c r="K42"/>
      <c r="L42"/>
      <c r="M42"/>
      <c r="N42"/>
      <c r="O42"/>
    </row>
    <row r="43" spans="2:15">
      <c r="E43" s="1"/>
      <c r="G43"/>
      <c r="H43"/>
      <c r="I43"/>
      <c r="J43"/>
      <c r="K43"/>
      <c r="L43"/>
      <c r="M43"/>
      <c r="N43"/>
      <c r="O43"/>
    </row>
    <row r="44" spans="2:15">
      <c r="E44" s="1"/>
      <c r="G44"/>
      <c r="H44"/>
      <c r="I44"/>
      <c r="J44"/>
      <c r="K44"/>
      <c r="L44"/>
      <c r="M44"/>
      <c r="N44"/>
      <c r="O44"/>
    </row>
    <row r="45" spans="2:15">
      <c r="E45" s="1"/>
      <c r="G45"/>
      <c r="H45"/>
      <c r="I45"/>
      <c r="J45"/>
      <c r="K45"/>
      <c r="L45"/>
      <c r="M45"/>
      <c r="N45"/>
      <c r="O45"/>
    </row>
    <row r="46" spans="2:15">
      <c r="E46" s="1"/>
      <c r="G46"/>
      <c r="H46"/>
      <c r="I46"/>
      <c r="J46"/>
      <c r="K46"/>
      <c r="L46"/>
      <c r="M46"/>
      <c r="N46"/>
      <c r="O46"/>
    </row>
    <row r="47" spans="2:15">
      <c r="E47" s="1"/>
      <c r="G47"/>
      <c r="H47"/>
      <c r="I47"/>
      <c r="J47"/>
      <c r="K47"/>
      <c r="L47"/>
      <c r="M47"/>
      <c r="N47"/>
      <c r="O47"/>
    </row>
    <row r="48" spans="2:15">
      <c r="B48" s="7"/>
      <c r="D48" s="8"/>
    </row>
    <row r="49" spans="1:20">
      <c r="A49" s="2" t="s">
        <v>20</v>
      </c>
      <c r="B49" s="2" t="s">
        <v>39</v>
      </c>
      <c r="C49" s="2" t="s">
        <v>21</v>
      </c>
      <c r="D49" s="2" t="s">
        <v>22</v>
      </c>
      <c r="E49" s="2" t="s">
        <v>23</v>
      </c>
      <c r="F49" s="3" t="s">
        <v>24</v>
      </c>
      <c r="G49" s="3" t="s">
        <v>25</v>
      </c>
      <c r="H49" s="3" t="s">
        <v>26</v>
      </c>
      <c r="I49" s="3" t="s">
        <v>27</v>
      </c>
      <c r="J49" s="3" t="s">
        <v>28</v>
      </c>
      <c r="K49" s="3" t="s">
        <v>29</v>
      </c>
      <c r="L49" s="3" t="s">
        <v>30</v>
      </c>
      <c r="M49" s="3" t="s">
        <v>31</v>
      </c>
      <c r="N49" s="3" t="s">
        <v>19</v>
      </c>
      <c r="O49" s="3" t="s">
        <v>32</v>
      </c>
      <c r="P49" s="3" t="s">
        <v>33</v>
      </c>
      <c r="Q49" s="3" t="s">
        <v>34</v>
      </c>
      <c r="R49" s="5" t="s">
        <v>40</v>
      </c>
      <c r="S49" s="3" t="s">
        <v>35</v>
      </c>
      <c r="T49" s="2" t="s">
        <v>36</v>
      </c>
    </row>
    <row r="50" spans="1:20">
      <c r="A50" s="4">
        <f>COUNTIF(試題!$E$4:$E$93,"A")</f>
        <v>0</v>
      </c>
      <c r="B50" s="4">
        <f>COUNTIF(試題!$E$95:$E$184,"b")</f>
        <v>0</v>
      </c>
      <c r="C50" s="4">
        <f>COUNTIF(試題!$E$4:$E$93,"B")</f>
        <v>0</v>
      </c>
      <c r="D50" s="4">
        <f>COUNTIF(試題!$E$95:$E$184,"c")</f>
        <v>0</v>
      </c>
      <c r="E50" s="4">
        <f>COUNTIF(試題!$E$4:$E$93,"C")</f>
        <v>0</v>
      </c>
      <c r="F50" s="4">
        <f>COUNTIF(試題!$E$4:$E$93,"D")</f>
        <v>0</v>
      </c>
      <c r="G50" s="4">
        <f>COUNTIF(試題!$E$4:$E$93,"E")</f>
        <v>0</v>
      </c>
      <c r="H50" s="4">
        <f>COUNTIF(試題!$E$95:$E$184,"d")</f>
        <v>0</v>
      </c>
      <c r="I50" s="4">
        <f>COUNTIF(試題!$E$4:$E$93,"F")</f>
        <v>0</v>
      </c>
      <c r="J50" s="4">
        <f>COUNTIF(試題!$E$95:$E$184,"e")</f>
        <v>0</v>
      </c>
      <c r="K50" s="4">
        <f>COUNTIF(試題!$E$95:$E$184,"f")</f>
        <v>0</v>
      </c>
      <c r="L50" s="4">
        <f>COUNTIF(試題!$E$4:$E$93,"G")</f>
        <v>0</v>
      </c>
      <c r="M50" s="4">
        <f>COUNTIF(試題!$E$4:$E$93,"H")</f>
        <v>0</v>
      </c>
      <c r="N50" s="4">
        <f>COUNTIF(試題!$E$4:$E$93,"I")</f>
        <v>0</v>
      </c>
      <c r="O50" s="4">
        <f>9-COUNTIF(試題!$E$95:$E$184,"g")</f>
        <v>9</v>
      </c>
      <c r="P50" s="4">
        <f>COUNTIF(試題!$E$4:$E$93,"J")</f>
        <v>0</v>
      </c>
      <c r="Q50" s="4">
        <f>9-COUNTIF(試題!$E$95:$E$184,"h")</f>
        <v>9</v>
      </c>
      <c r="R50" s="4">
        <f>COUNTIF(試題!$E$95:$E$184,"i")</f>
        <v>0</v>
      </c>
      <c r="S50" s="4">
        <f>COUNTIF(試題!$E$95:$E$184,"j")</f>
        <v>0</v>
      </c>
      <c r="T50" s="4">
        <f>COUNTIF(試題!$E$95:$E$184,"a")</f>
        <v>0</v>
      </c>
    </row>
  </sheetData>
  <phoneticPr fontId="1" type="noConversion"/>
  <printOptions horizontalCentered="1" verticalCentered="1"/>
  <pageMargins left="0.23622047244094491" right="0.23622047244094491" top="0.9055118110236221" bottom="0.7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試題</vt:lpstr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WPLA239</dc:creator>
  <cp:lastModifiedBy>Chuang, Sharon-CH</cp:lastModifiedBy>
  <cp:lastPrinted>2009-07-17T04:19:38Z</cp:lastPrinted>
  <dcterms:created xsi:type="dcterms:W3CDTF">2003-12-09T03:01:35Z</dcterms:created>
  <dcterms:modified xsi:type="dcterms:W3CDTF">2024-04-26T06:30:58Z</dcterms:modified>
</cp:coreProperties>
</file>